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480" windowHeight="9975" tabRatio="596"/>
  </bookViews>
  <sheets>
    <sheet name="مصرف" sheetId="4" r:id="rId1"/>
    <sheet name="تخلیه و برداشت" sheetId="1" r:id="rId2"/>
    <sheet name="بیلان هیدروکلیماتولوژی" sheetId="2" r:id="rId3"/>
    <sheet name="بیلان آب زیرزمینی" sheetId="3" r:id="rId4"/>
    <sheet name="بیلان عمومی " sheetId="5" r:id="rId5"/>
    <sheet name="Sheet1" sheetId="6" r:id="rId6"/>
  </sheets>
  <definedNames>
    <definedName name="_xlnm.Print_Area" localSheetId="4">'بیلان عمومی '!$B$1:$U$13</definedName>
  </definedNames>
  <calcPr calcId="144525"/>
</workbook>
</file>

<file path=xl/calcChain.xml><?xml version="1.0" encoding="utf-8"?>
<calcChain xmlns="http://schemas.openxmlformats.org/spreadsheetml/2006/main">
  <c r="Q5" i="3" l="1"/>
  <c r="Q6" i="3"/>
  <c r="Q7" i="3"/>
  <c r="Q4" i="3"/>
  <c r="J5" i="3"/>
  <c r="J6" i="3"/>
  <c r="R6" i="3" s="1"/>
  <c r="J7" i="3"/>
  <c r="J4" i="3"/>
  <c r="R4" i="3" s="1"/>
  <c r="S6" i="5"/>
  <c r="S7" i="5"/>
  <c r="S8" i="5"/>
  <c r="S9" i="5"/>
  <c r="S10" i="5"/>
  <c r="S11" i="5"/>
  <c r="S12" i="5"/>
  <c r="S13" i="5"/>
  <c r="S5" i="5"/>
  <c r="J6" i="5"/>
  <c r="J7" i="5"/>
  <c r="J8" i="5"/>
  <c r="J9" i="5"/>
  <c r="J10" i="5"/>
  <c r="J11" i="5"/>
  <c r="J12" i="5"/>
  <c r="J13" i="5"/>
  <c r="J5" i="5"/>
  <c r="T13" i="5" l="1"/>
  <c r="T11" i="5"/>
  <c r="T9" i="5"/>
  <c r="T7" i="5"/>
  <c r="T5" i="5"/>
  <c r="T12" i="5"/>
  <c r="T10" i="5"/>
  <c r="T8" i="5"/>
  <c r="U6" i="5"/>
  <c r="R7" i="3"/>
  <c r="R5" i="3"/>
  <c r="S23" i="1"/>
  <c r="R23" i="1"/>
  <c r="R20" i="1"/>
  <c r="S20" i="1"/>
  <c r="AB31" i="4" l="1"/>
  <c r="I31" i="4"/>
  <c r="AC31" i="4" s="1"/>
  <c r="AB30" i="4"/>
  <c r="I30" i="4"/>
  <c r="AC30" i="4" s="1"/>
  <c r="AB29" i="4"/>
  <c r="AC29" i="4" s="1"/>
  <c r="I29" i="4"/>
  <c r="AB28" i="4"/>
  <c r="I28" i="4"/>
  <c r="AB27" i="4"/>
  <c r="I27" i="4"/>
  <c r="AC27" i="4" s="1"/>
  <c r="AB26" i="4"/>
  <c r="I26" i="4"/>
  <c r="AC26" i="4" s="1"/>
  <c r="AB25" i="4"/>
  <c r="AC25" i="4" s="1"/>
  <c r="I25" i="4"/>
  <c r="AB24" i="4"/>
  <c r="I24" i="4"/>
  <c r="AB23" i="4"/>
  <c r="I23" i="4"/>
  <c r="AC23" i="4" s="1"/>
  <c r="AB22" i="4"/>
  <c r="I22" i="4"/>
  <c r="AC22" i="4" s="1"/>
  <c r="AB21" i="4"/>
  <c r="AC21" i="4" s="1"/>
  <c r="I21" i="4"/>
  <c r="AB20" i="4"/>
  <c r="I20" i="4"/>
  <c r="W19" i="4"/>
  <c r="O19" i="4"/>
  <c r="L19" i="4"/>
  <c r="E19" i="4"/>
  <c r="D19" i="4"/>
  <c r="C19" i="4"/>
  <c r="AB18" i="4"/>
  <c r="I18" i="4"/>
  <c r="AC18" i="4" s="1"/>
  <c r="AB17" i="4"/>
  <c r="I17" i="4"/>
  <c r="AC17" i="4" s="1"/>
  <c r="AB16" i="4"/>
  <c r="I16" i="4"/>
  <c r="AC16" i="4" s="1"/>
  <c r="O15" i="4"/>
  <c r="L15" i="4"/>
  <c r="AB15" i="4" s="1"/>
  <c r="E15" i="4"/>
  <c r="D15" i="4"/>
  <c r="C15" i="4"/>
  <c r="AB14" i="4"/>
  <c r="AC14" i="4" s="1"/>
  <c r="I14" i="4"/>
  <c r="AB13" i="4"/>
  <c r="I13" i="4"/>
  <c r="AB12" i="4"/>
  <c r="I12" i="4"/>
  <c r="X11" i="4"/>
  <c r="W11" i="4"/>
  <c r="V11" i="4"/>
  <c r="O11" i="4"/>
  <c r="L11" i="4"/>
  <c r="AB11" i="4" s="1"/>
  <c r="E11" i="4"/>
  <c r="D11" i="4"/>
  <c r="C11" i="4"/>
  <c r="AB10" i="4"/>
  <c r="AC10" i="4" s="1"/>
  <c r="I10" i="4"/>
  <c r="AB9" i="4"/>
  <c r="I9" i="4"/>
  <c r="AB8" i="4"/>
  <c r="I8" i="4"/>
  <c r="X7" i="4"/>
  <c r="W7" i="4"/>
  <c r="V7" i="4"/>
  <c r="O7" i="4"/>
  <c r="L7" i="4"/>
  <c r="AB7" i="4" s="1"/>
  <c r="E7" i="4"/>
  <c r="D7" i="4"/>
  <c r="C7" i="4"/>
  <c r="AB6" i="4"/>
  <c r="AC6" i="4" s="1"/>
  <c r="I6" i="4"/>
  <c r="AB5" i="4"/>
  <c r="I5" i="4"/>
  <c r="AB4" i="4"/>
  <c r="I4" i="4"/>
  <c r="S27" i="1"/>
  <c r="R27" i="1"/>
  <c r="S24" i="1"/>
  <c r="R24" i="1"/>
  <c r="G19" i="1"/>
  <c r="F19" i="1"/>
  <c r="E19" i="1"/>
  <c r="D19" i="1"/>
  <c r="S18" i="1"/>
  <c r="R18" i="1"/>
  <c r="S17" i="1"/>
  <c r="R17" i="1"/>
  <c r="S16" i="1"/>
  <c r="R16" i="1"/>
  <c r="G15" i="1"/>
  <c r="F15" i="1"/>
  <c r="E15" i="1"/>
  <c r="S15" i="1" s="1"/>
  <c r="D15" i="1"/>
  <c r="R15" i="1" s="1"/>
  <c r="S14" i="1"/>
  <c r="R14" i="1"/>
  <c r="S13" i="1"/>
  <c r="R13" i="1"/>
  <c r="S12" i="1"/>
  <c r="R12" i="1"/>
  <c r="G11" i="1"/>
  <c r="F11" i="1"/>
  <c r="E11" i="1"/>
  <c r="D11" i="1"/>
  <c r="S10" i="1"/>
  <c r="R10" i="1"/>
  <c r="S9" i="1"/>
  <c r="R9" i="1"/>
  <c r="S8" i="1"/>
  <c r="R8" i="1"/>
  <c r="G7" i="1"/>
  <c r="F7" i="1"/>
  <c r="E7" i="1"/>
  <c r="S7" i="1" s="1"/>
  <c r="D7" i="1"/>
  <c r="R7" i="1" s="1"/>
  <c r="S6" i="1"/>
  <c r="R6" i="1"/>
  <c r="S5" i="1"/>
  <c r="R5" i="1"/>
  <c r="S4" i="1"/>
  <c r="R4" i="1"/>
  <c r="AC4" i="4" l="1"/>
  <c r="AC5" i="4"/>
  <c r="I7" i="4"/>
  <c r="AC8" i="4"/>
  <c r="AC9" i="4"/>
  <c r="I11" i="4"/>
  <c r="AC11" i="4" s="1"/>
  <c r="AC12" i="4"/>
  <c r="AC13" i="4"/>
  <c r="I15" i="4"/>
  <c r="AC15" i="4" s="1"/>
  <c r="I19" i="4"/>
  <c r="AC24" i="4"/>
  <c r="AB19" i="4"/>
  <c r="AC20" i="4"/>
  <c r="AC28" i="4"/>
  <c r="AC7" i="4"/>
  <c r="AC19" i="4"/>
  <c r="R11" i="1"/>
  <c r="R19" i="1"/>
  <c r="S11" i="1"/>
  <c r="S19" i="1"/>
</calcChain>
</file>

<file path=xl/sharedStrings.xml><?xml version="1.0" encoding="utf-8"?>
<sst xmlns="http://schemas.openxmlformats.org/spreadsheetml/2006/main" count="1115" uniqueCount="102">
  <si>
    <t>قنات</t>
  </si>
  <si>
    <t>ارتفاعات</t>
  </si>
  <si>
    <t>تعداد</t>
  </si>
  <si>
    <t>تخلیه</t>
  </si>
  <si>
    <t>نهر</t>
  </si>
  <si>
    <t>آببندان</t>
  </si>
  <si>
    <t>حدود</t>
  </si>
  <si>
    <t>شرب</t>
  </si>
  <si>
    <t>صنعت</t>
  </si>
  <si>
    <t>کشاورزی</t>
  </si>
  <si>
    <t>نفوذ</t>
  </si>
  <si>
    <t>رواناب</t>
  </si>
  <si>
    <t>وسعت 
( کیلومتر مربع )</t>
  </si>
  <si>
    <t>دشت</t>
  </si>
  <si>
    <t>کل ارتفاعات محدوده مطالعاتی</t>
  </si>
  <si>
    <t>کل دشت محدوده مطالعاتی</t>
  </si>
  <si>
    <t>حجم 
بارندگی</t>
  </si>
  <si>
    <t>حجم تبخیر و تعرق حقیقی</t>
  </si>
  <si>
    <t>حجم بارندگی مفید</t>
  </si>
  <si>
    <t>رديف</t>
  </si>
  <si>
    <t>تغذيه</t>
  </si>
  <si>
    <t>تخليه</t>
  </si>
  <si>
    <t>تغيير حجم ذخيره</t>
  </si>
  <si>
    <t xml:space="preserve">ملاحظات </t>
  </si>
  <si>
    <t>جريان زيرزميني ورودي</t>
  </si>
  <si>
    <t>نفوذ از بارندگي</t>
  </si>
  <si>
    <t>نفوذ ازجريانهاي سطحي</t>
  </si>
  <si>
    <t xml:space="preserve">نفوذ از مصرف كشاورزي </t>
  </si>
  <si>
    <t>نفوذ از مصرف شرب و صنعت</t>
  </si>
  <si>
    <t>مجموع تغذيه</t>
  </si>
  <si>
    <t>زهكشي</t>
  </si>
  <si>
    <t>تبخير از آبخوان</t>
  </si>
  <si>
    <t>جريان زيرزميني خروجي</t>
  </si>
  <si>
    <t xml:space="preserve">مجموع تخليه </t>
  </si>
  <si>
    <t xml:space="preserve">نام آبخوان </t>
  </si>
  <si>
    <t>تخليه  چاه</t>
  </si>
  <si>
    <t>تخليه  قنات</t>
  </si>
  <si>
    <t>تخليه چشمه</t>
  </si>
  <si>
    <t>ملاحظات</t>
  </si>
  <si>
    <t>تغييرات حجم 
مخزن</t>
  </si>
  <si>
    <t>خروجي</t>
  </si>
  <si>
    <t xml:space="preserve"> ورودي</t>
  </si>
  <si>
    <t>ردیف</t>
  </si>
  <si>
    <t>جمع</t>
  </si>
  <si>
    <t>تبخير و تعرق</t>
  </si>
  <si>
    <t>بارندگي</t>
  </si>
  <si>
    <t>مصرف خالص</t>
  </si>
  <si>
    <t>تبخیر 
از سفره</t>
  </si>
  <si>
    <t>تبخیر 
از آب آزاد و کفه</t>
  </si>
  <si>
    <t>از بارندگي</t>
  </si>
  <si>
    <t>کد</t>
  </si>
  <si>
    <t>نام</t>
  </si>
  <si>
    <t>محدوده مطالعاتی</t>
  </si>
  <si>
    <t>محدوده  مطالعاتی</t>
  </si>
  <si>
    <t>جريان سطحي
 خروجي</t>
  </si>
  <si>
    <t>جريان  زيرزميني 
 خروجي</t>
  </si>
  <si>
    <t>جريان  زيرزميني
 ورودي</t>
  </si>
  <si>
    <t>جريان سطحي 
ورودي</t>
  </si>
  <si>
    <t>سطحی</t>
  </si>
  <si>
    <t>زیرزمینی</t>
  </si>
  <si>
    <t>آبهاي انتقالي به خارج</t>
  </si>
  <si>
    <t>مخازن
آب  سطحی</t>
  </si>
  <si>
    <t>مخازن
آب  زیرزمینی</t>
  </si>
  <si>
    <t>آبهاي انتقالي به داخل</t>
  </si>
  <si>
    <t>اردبیل</t>
  </si>
  <si>
    <t>تالش</t>
  </si>
  <si>
    <t>فومنات</t>
  </si>
  <si>
    <t>آستانه- کوچصفهان</t>
  </si>
  <si>
    <t>طارم- خلخال</t>
  </si>
  <si>
    <t>طالقان- الموت</t>
  </si>
  <si>
    <t>منجیل</t>
  </si>
  <si>
    <t>لاهیجان- چابکسر</t>
  </si>
  <si>
    <t>رامسر- چالوس</t>
  </si>
  <si>
    <t>آبخوان آستانه- کوچصفهان</t>
  </si>
  <si>
    <t>آبخوان فومنات</t>
  </si>
  <si>
    <t>آبخوان تالش</t>
  </si>
  <si>
    <t>بیلان هیدروکلیماتولوژی محدوده های مطالعاتی استان گیلان - احجام به میلیون متر مکعب</t>
  </si>
  <si>
    <t>بیلان عمومی آب در محدوده های مطالعاتی استان گیلان - احجام به میلیون متر مکعب</t>
  </si>
  <si>
    <t>بیلان آب زیرزمینی آبخوانهای آبرفتی در محدوده های مطالعاتی استان گیلان - احجام به میلیون متر مکعب</t>
  </si>
  <si>
    <t>آبخوان لاهیجان- چابکسر</t>
  </si>
  <si>
    <t>ناحیه</t>
  </si>
  <si>
    <t>چاه</t>
  </si>
  <si>
    <t>چشمه</t>
  </si>
  <si>
    <t xml:space="preserve"> نام </t>
  </si>
  <si>
    <t>آبخوان</t>
  </si>
  <si>
    <t>لاهیجان - چابکسر</t>
  </si>
  <si>
    <t>طالقان - الموت</t>
  </si>
  <si>
    <t>---</t>
  </si>
  <si>
    <t>طارم - خلخال</t>
  </si>
  <si>
    <t>موتور پمپ</t>
  </si>
  <si>
    <t>موتور پمپ ثابت</t>
  </si>
  <si>
    <t>جمع آب زیر زمینی</t>
  </si>
  <si>
    <t>انهار</t>
  </si>
  <si>
    <t>ایستگاه پمپاز</t>
  </si>
  <si>
    <t xml:space="preserve">موتور پمپ </t>
  </si>
  <si>
    <t>سدها</t>
  </si>
  <si>
    <t>جمع آب سطحی و چشمه ها</t>
  </si>
  <si>
    <t>جمع کل</t>
  </si>
  <si>
    <t>طارم-خلخال</t>
  </si>
  <si>
    <t>-</t>
  </si>
  <si>
    <t>تخلیه و برداشت از منابع آب زیرزمینی در محدوده های مطالعاتی استان گیلان به میلیون مترمکعب</t>
  </si>
  <si>
    <t>مصرف از منابع آب در محدوده های مطالعاتی استان گیلان به میلیون متر مکعب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</si>
</sst>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178"/>
    </font>
    <font>
      <sz val="14"/>
      <color theme="1"/>
      <name val="B Mitra"/>
      <charset val="178"/>
    </font>
    <font>
      <sz val="13"/>
      <color theme="1"/>
      <name val="B Mitra"/>
      <charset val="178"/>
    </font>
    <font>
      <sz val="16"/>
      <color theme="1"/>
      <name val="B Mitra"/>
      <charset val="178"/>
    </font>
    <font>
      <sz val="11"/>
      <name val="B Nazanin"/>
      <charset val="178"/>
    </font>
    <font>
      <b/>
      <sz val="11"/>
      <name val="B Nazanin"/>
      <charset val="178"/>
    </font>
    <font>
      <b/>
      <sz val="13"/>
      <color theme="1"/>
      <name val="B Mitra"/>
      <charset val="178"/>
    </font>
    <font>
      <sz val="12"/>
      <color theme="1"/>
      <name val="B Nazanin"/>
      <charset val="178"/>
    </font>
    <font>
      <b/>
      <sz val="12"/>
      <name val="B Nazanin"/>
      <charset val="178"/>
    </font>
    <font>
      <b/>
      <sz val="13"/>
      <name val="B Nazanin"/>
      <charset val="178"/>
    </font>
    <font>
      <sz val="13"/>
      <name val="B Nazanin"/>
      <charset val="178"/>
    </font>
    <font>
      <sz val="11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28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165" fontId="6" fillId="0" borderId="54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165" fontId="6" fillId="0" borderId="63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5" fontId="6" fillId="0" borderId="6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4" fontId="6" fillId="0" borderId="9" xfId="0" quotePrefix="1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4" fontId="6" fillId="0" borderId="23" xfId="0" quotePrefix="1" applyNumberFormat="1" applyFont="1" applyBorder="1" applyAlignment="1">
      <alignment horizontal="center" vertical="center"/>
    </xf>
    <xf numFmtId="165" fontId="6" fillId="0" borderId="29" xfId="0" quotePrefix="1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10" xfId="0" quotePrefix="1" applyNumberFormat="1" applyFont="1" applyBorder="1" applyAlignment="1">
      <alignment horizontal="center" vertical="center"/>
    </xf>
    <xf numFmtId="164" fontId="6" fillId="0" borderId="6" xfId="0" quotePrefix="1" applyNumberFormat="1" applyFont="1" applyBorder="1" applyAlignment="1">
      <alignment horizontal="center" vertical="center"/>
    </xf>
    <xf numFmtId="165" fontId="6" fillId="0" borderId="11" xfId="0" quotePrefix="1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6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165" fontId="6" fillId="0" borderId="41" xfId="0" applyNumberFormat="1" applyFont="1" applyBorder="1" applyAlignment="1">
      <alignment horizontal="center" vertical="center"/>
    </xf>
    <xf numFmtId="165" fontId="6" fillId="0" borderId="4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165" fontId="6" fillId="0" borderId="52" xfId="0" applyNumberFormat="1" applyFont="1" applyFill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4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 readingOrder="2"/>
    </xf>
    <xf numFmtId="0" fontId="10" fillId="2" borderId="34" xfId="1" applyFont="1" applyFill="1" applyBorder="1" applyAlignment="1">
      <alignment horizontal="center" vertical="center" readingOrder="2"/>
    </xf>
    <xf numFmtId="0" fontId="10" fillId="2" borderId="14" xfId="1" applyFont="1" applyFill="1" applyBorder="1" applyAlignment="1">
      <alignment horizontal="center" vertical="center" readingOrder="2"/>
    </xf>
    <xf numFmtId="0" fontId="10" fillId="2" borderId="35" xfId="1" applyFont="1" applyFill="1" applyBorder="1" applyAlignment="1">
      <alignment horizontal="center" vertical="center" shrinkToFit="1" readingOrder="2"/>
    </xf>
    <xf numFmtId="0" fontId="12" fillId="2" borderId="30" xfId="1" applyFont="1" applyFill="1" applyBorder="1" applyAlignment="1">
      <alignment horizontal="center" vertical="center" readingOrder="2"/>
    </xf>
    <xf numFmtId="0" fontId="12" fillId="2" borderId="32" xfId="1" applyFont="1" applyFill="1" applyBorder="1" applyAlignment="1">
      <alignment horizontal="center" vertical="center" readingOrder="2"/>
    </xf>
    <xf numFmtId="0" fontId="11" fillId="3" borderId="30" xfId="2" applyFont="1" applyFill="1" applyBorder="1" applyAlignment="1">
      <alignment horizontal="center" vertical="center" textRotation="90" wrapText="1" readingOrder="2"/>
    </xf>
    <xf numFmtId="0" fontId="11" fillId="3" borderId="31" xfId="2" applyFont="1" applyFill="1" applyBorder="1" applyAlignment="1">
      <alignment horizontal="center" vertical="center" textRotation="90" wrapText="1" readingOrder="2"/>
    </xf>
    <xf numFmtId="0" fontId="11" fillId="3" borderId="42" xfId="2" applyFont="1" applyFill="1" applyBorder="1" applyAlignment="1">
      <alignment horizontal="center" vertical="center" textRotation="90" wrapText="1" readingOrder="2"/>
    </xf>
    <xf numFmtId="0" fontId="11" fillId="3" borderId="32" xfId="2" applyFont="1" applyFill="1" applyBorder="1" applyAlignment="1">
      <alignment horizontal="center" vertical="center" textRotation="90" wrapText="1" readingOrder="2"/>
    </xf>
    <xf numFmtId="1" fontId="12" fillId="3" borderId="24" xfId="2" applyNumberFormat="1" applyFont="1" applyFill="1" applyBorder="1" applyAlignment="1">
      <alignment horizontal="center" vertical="center" wrapText="1" readingOrder="2"/>
    </xf>
    <xf numFmtId="2" fontId="12" fillId="0" borderId="50" xfId="2" applyNumberFormat="1" applyFont="1" applyFill="1" applyBorder="1" applyAlignment="1">
      <alignment horizontal="center" vertical="center" wrapText="1" readingOrder="2"/>
    </xf>
    <xf numFmtId="1" fontId="12" fillId="0" borderId="52" xfId="2" applyNumberFormat="1" applyFont="1" applyFill="1" applyBorder="1" applyAlignment="1">
      <alignment horizontal="center" vertical="center" wrapText="1" readingOrder="2"/>
    </xf>
    <xf numFmtId="1" fontId="12" fillId="0" borderId="26" xfId="2" applyNumberFormat="1" applyFont="1" applyFill="1" applyBorder="1" applyAlignment="1">
      <alignment horizontal="center" vertical="center" wrapText="1" readingOrder="2"/>
    </xf>
    <xf numFmtId="2" fontId="12" fillId="0" borderId="16" xfId="2" applyNumberFormat="1" applyFont="1" applyFill="1" applyBorder="1" applyAlignment="1">
      <alignment horizontal="center" vertical="center" wrapText="1" readingOrder="2"/>
    </xf>
    <xf numFmtId="2" fontId="12" fillId="0" borderId="5" xfId="2" applyNumberFormat="1" applyFont="1" applyFill="1" applyBorder="1" applyAlignment="1">
      <alignment horizontal="center" vertical="center" wrapText="1" readingOrder="2"/>
    </xf>
    <xf numFmtId="2" fontId="12" fillId="0" borderId="15" xfId="2" applyNumberFormat="1" applyFont="1" applyFill="1" applyBorder="1" applyAlignment="1">
      <alignment horizontal="center" vertical="center" wrapText="1" readingOrder="2"/>
    </xf>
    <xf numFmtId="2" fontId="12" fillId="0" borderId="4" xfId="2" applyNumberFormat="1" applyFont="1" applyFill="1" applyBorder="1" applyAlignment="1">
      <alignment horizontal="center" vertical="center" wrapText="1" readingOrder="2"/>
    </xf>
    <xf numFmtId="2" fontId="12" fillId="0" borderId="8" xfId="2" applyNumberFormat="1" applyFont="1" applyFill="1" applyBorder="1" applyAlignment="1">
      <alignment horizontal="center" vertical="center" wrapText="1" readingOrder="2"/>
    </xf>
    <xf numFmtId="2" fontId="12" fillId="0" borderId="26" xfId="2" applyNumberFormat="1" applyFont="1" applyFill="1" applyBorder="1" applyAlignment="1">
      <alignment horizontal="center" vertical="center" readingOrder="1"/>
    </xf>
    <xf numFmtId="2" fontId="11" fillId="0" borderId="22" xfId="2" applyNumberFormat="1" applyFont="1" applyFill="1" applyBorder="1" applyAlignment="1">
      <alignment horizontal="center" vertical="center" wrapText="1" readingOrder="2"/>
    </xf>
    <xf numFmtId="1" fontId="12" fillId="0" borderId="47" xfId="2" applyNumberFormat="1" applyFont="1" applyFill="1" applyBorder="1" applyAlignment="1">
      <alignment horizontal="center" vertical="center" wrapText="1" readingOrder="2"/>
    </xf>
    <xf numFmtId="1" fontId="12" fillId="3" borderId="34" xfId="2" applyNumberFormat="1" applyFont="1" applyFill="1" applyBorder="1" applyAlignment="1">
      <alignment horizontal="center" vertical="center" wrapText="1" readingOrder="2"/>
    </xf>
    <xf numFmtId="2" fontId="12" fillId="0" borderId="30" xfId="2" applyNumberFormat="1" applyFont="1" applyFill="1" applyBorder="1" applyAlignment="1">
      <alignment vertical="center" wrapText="1" readingOrder="2"/>
    </xf>
    <xf numFmtId="1" fontId="12" fillId="0" borderId="32" xfId="2" applyNumberFormat="1" applyFont="1" applyFill="1" applyBorder="1" applyAlignment="1">
      <alignment vertical="center" wrapText="1" readingOrder="2"/>
    </xf>
    <xf numFmtId="1" fontId="12" fillId="0" borderId="34" xfId="2" applyNumberFormat="1" applyFont="1" applyFill="1" applyBorder="1" applyAlignment="1">
      <alignment horizontal="center" vertical="center" wrapText="1" readingOrder="2"/>
    </xf>
    <xf numFmtId="2" fontId="12" fillId="0" borderId="36" xfId="2" applyNumberFormat="1" applyFont="1" applyFill="1" applyBorder="1" applyAlignment="1">
      <alignment horizontal="center" vertical="center" wrapText="1" readingOrder="2"/>
    </xf>
    <xf numFmtId="2" fontId="12" fillId="0" borderId="31" xfId="2" applyNumberFormat="1" applyFont="1" applyFill="1" applyBorder="1" applyAlignment="1">
      <alignment horizontal="center" vertical="center" wrapText="1" readingOrder="2"/>
    </xf>
    <xf numFmtId="2" fontId="12" fillId="0" borderId="42" xfId="2" applyNumberFormat="1" applyFont="1" applyFill="1" applyBorder="1" applyAlignment="1">
      <alignment horizontal="center" vertical="center" wrapText="1" readingOrder="2"/>
    </xf>
    <xf numFmtId="2" fontId="12" fillId="0" borderId="30" xfId="2" applyNumberFormat="1" applyFont="1" applyFill="1" applyBorder="1" applyAlignment="1">
      <alignment horizontal="center" vertical="center" wrapText="1" readingOrder="2"/>
    </xf>
    <xf numFmtId="2" fontId="12" fillId="0" borderId="32" xfId="2" applyNumberFormat="1" applyFont="1" applyFill="1" applyBorder="1" applyAlignment="1">
      <alignment horizontal="center" vertical="center" wrapText="1" readingOrder="2"/>
    </xf>
    <xf numFmtId="2" fontId="11" fillId="0" borderId="45" xfId="2" applyNumberFormat="1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vertical="center"/>
    </xf>
    <xf numFmtId="0" fontId="7" fillId="2" borderId="19" xfId="1" applyFont="1" applyFill="1" applyBorder="1" applyAlignment="1">
      <alignment horizontal="center" vertical="center" wrapText="1" readingOrder="2"/>
    </xf>
    <xf numFmtId="0" fontId="7" fillId="2" borderId="11" xfId="1" applyFont="1" applyFill="1" applyBorder="1" applyAlignment="1">
      <alignment horizontal="center" vertical="center" wrapText="1" readingOrder="2"/>
    </xf>
    <xf numFmtId="0" fontId="7" fillId="2" borderId="7" xfId="3" applyFont="1" applyFill="1" applyBorder="1" applyAlignment="1">
      <alignment horizontal="center" vertical="center" readingOrder="2"/>
    </xf>
    <xf numFmtId="0" fontId="7" fillId="2" borderId="7" xfId="3" applyFont="1" applyFill="1" applyBorder="1" applyAlignment="1">
      <alignment horizontal="center" vertical="center" textRotation="90" wrapText="1" readingOrder="2"/>
    </xf>
    <xf numFmtId="0" fontId="7" fillId="2" borderId="6" xfId="3" applyFont="1" applyFill="1" applyBorder="1" applyAlignment="1">
      <alignment horizontal="center" vertical="center" wrapText="1" readingOrder="2"/>
    </xf>
    <xf numFmtId="0" fontId="7" fillId="2" borderId="13" xfId="3" applyFont="1" applyFill="1" applyBorder="1" applyAlignment="1">
      <alignment horizontal="center" vertical="center" wrapText="1" readingOrder="2"/>
    </xf>
    <xf numFmtId="0" fontId="7" fillId="2" borderId="35" xfId="3" applyFont="1" applyFill="1" applyBorder="1" applyAlignment="1">
      <alignment horizontal="center" vertical="center" wrapText="1" readingOrder="2"/>
    </xf>
    <xf numFmtId="0" fontId="6" fillId="2" borderId="41" xfId="3" applyFont="1" applyFill="1" applyBorder="1" applyAlignment="1">
      <alignment horizontal="center" vertical="center" readingOrder="2"/>
    </xf>
    <xf numFmtId="0" fontId="6" fillId="2" borderId="2" xfId="1" applyFont="1" applyFill="1" applyBorder="1" applyAlignment="1">
      <alignment horizontal="center" vertical="center" readingOrder="2"/>
    </xf>
    <xf numFmtId="0" fontId="6" fillId="2" borderId="29" xfId="4" applyFont="1" applyFill="1" applyBorder="1" applyAlignment="1">
      <alignment horizontal="center" vertical="center" shrinkToFit="1"/>
    </xf>
    <xf numFmtId="2" fontId="6" fillId="2" borderId="3" xfId="3" applyNumberFormat="1" applyFont="1" applyFill="1" applyBorder="1" applyAlignment="1">
      <alignment horizontal="center" vertical="center" shrinkToFit="1" readingOrder="1"/>
    </xf>
    <xf numFmtId="164" fontId="6" fillId="2" borderId="46" xfId="3" applyNumberFormat="1" applyFont="1" applyFill="1" applyBorder="1" applyAlignment="1">
      <alignment horizontal="center" vertical="center" readingOrder="1"/>
    </xf>
    <xf numFmtId="0" fontId="6" fillId="2" borderId="27" xfId="3" applyFont="1" applyFill="1" applyBorder="1" applyAlignment="1">
      <alignment horizontal="center" vertical="center" readingOrder="2"/>
    </xf>
    <xf numFmtId="164" fontId="6" fillId="2" borderId="33" xfId="3" applyNumberFormat="1" applyFont="1" applyFill="1" applyBorder="1" applyAlignment="1">
      <alignment horizontal="center" vertical="center" readingOrder="1"/>
    </xf>
    <xf numFmtId="0" fontId="6" fillId="2" borderId="28" xfId="3" applyFont="1" applyFill="1" applyBorder="1" applyAlignment="1">
      <alignment horizontal="center" vertical="center" readingOrder="2"/>
    </xf>
    <xf numFmtId="0" fontId="6" fillId="2" borderId="19" xfId="1" applyFont="1" applyFill="1" applyBorder="1" applyAlignment="1">
      <alignment horizontal="center" vertical="center" readingOrder="2"/>
    </xf>
    <xf numFmtId="0" fontId="6" fillId="2" borderId="11" xfId="4" applyFont="1" applyFill="1" applyBorder="1" applyAlignment="1">
      <alignment horizontal="center" vertical="center" shrinkToFit="1"/>
    </xf>
    <xf numFmtId="2" fontId="6" fillId="2" borderId="7" xfId="3" applyNumberFormat="1" applyFont="1" applyFill="1" applyBorder="1" applyAlignment="1">
      <alignment horizontal="center" vertical="center" shrinkToFit="1" readingOrder="1"/>
    </xf>
    <xf numFmtId="164" fontId="6" fillId="2" borderId="11" xfId="3" applyNumberFormat="1" applyFont="1" applyFill="1" applyBorder="1" applyAlignment="1">
      <alignment horizontal="center" vertical="center" readingOrder="1"/>
    </xf>
    <xf numFmtId="164" fontId="6" fillId="2" borderId="40" xfId="3" applyNumberFormat="1" applyFont="1" applyFill="1" applyBorder="1" applyAlignment="1">
      <alignment horizontal="center" vertical="center" readingOrder="1"/>
    </xf>
    <xf numFmtId="0" fontId="9" fillId="0" borderId="39" xfId="0" applyFont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 wrapText="1" readingOrder="2"/>
    </xf>
    <xf numFmtId="0" fontId="7" fillId="2" borderId="6" xfId="3" applyFont="1" applyFill="1" applyBorder="1" applyAlignment="1">
      <alignment horizontal="center" vertical="center" readingOrder="2"/>
    </xf>
    <xf numFmtId="0" fontId="9" fillId="0" borderId="4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readingOrder="2"/>
    </xf>
    <xf numFmtId="0" fontId="6" fillId="0" borderId="10" xfId="4" applyFont="1" applyFill="1" applyBorder="1" applyAlignment="1">
      <alignment horizontal="center" vertical="center" shrinkToFit="1"/>
    </xf>
    <xf numFmtId="2" fontId="6" fillId="0" borderId="1" xfId="3" applyNumberFormat="1" applyFont="1" applyFill="1" applyBorder="1" applyAlignment="1">
      <alignment horizontal="center" vertical="center" shrinkToFit="1" readingOrder="1"/>
    </xf>
    <xf numFmtId="164" fontId="6" fillId="0" borderId="10" xfId="3" applyNumberFormat="1" applyFont="1" applyFill="1" applyBorder="1" applyAlignment="1">
      <alignment horizontal="center" vertical="center" readingOrder="1"/>
    </xf>
    <xf numFmtId="164" fontId="6" fillId="2" borderId="8" xfId="3" applyNumberFormat="1" applyFont="1" applyFill="1" applyBorder="1" applyAlignment="1">
      <alignment horizontal="center" vertical="center" readingOrder="1"/>
    </xf>
    <xf numFmtId="1" fontId="13" fillId="0" borderId="9" xfId="0" applyNumberFormat="1" applyFont="1" applyFill="1" applyBorder="1" applyAlignment="1">
      <alignment horizontal="center" vertical="center"/>
    </xf>
    <xf numFmtId="1" fontId="6" fillId="0" borderId="9" xfId="3" applyNumberFormat="1" applyFont="1" applyFill="1" applyBorder="1" applyAlignment="1">
      <alignment horizontal="center" vertical="center" readingOrder="1"/>
    </xf>
    <xf numFmtId="1" fontId="6" fillId="0" borderId="23" xfId="3" applyNumberFormat="1" applyFont="1" applyFill="1" applyBorder="1" applyAlignment="1">
      <alignment horizontal="center" vertical="center" readingOrder="1"/>
    </xf>
    <xf numFmtId="0" fontId="3" fillId="0" borderId="12" xfId="0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2" fontId="6" fillId="0" borderId="33" xfId="3" applyNumberFormat="1" applyFont="1" applyFill="1" applyBorder="1" applyAlignment="1">
      <alignment horizontal="center" vertical="center" readingOrder="1"/>
    </xf>
    <xf numFmtId="2" fontId="6" fillId="0" borderId="10" xfId="3" applyNumberFormat="1" applyFont="1" applyFill="1" applyBorder="1" applyAlignment="1">
      <alignment horizontal="center" vertical="center" shrinkToFit="1" readingOrder="1"/>
    </xf>
    <xf numFmtId="2" fontId="6" fillId="2" borderId="29" xfId="3" applyNumberFormat="1" applyFont="1" applyFill="1" applyBorder="1" applyAlignment="1">
      <alignment horizontal="center" vertical="center" shrinkToFit="1" readingOrder="1"/>
    </xf>
    <xf numFmtId="2" fontId="6" fillId="2" borderId="11" xfId="3" applyNumberFormat="1" applyFont="1" applyFill="1" applyBorder="1" applyAlignment="1">
      <alignment horizontal="center" vertical="center" shrinkToFit="1" readingOrder="1"/>
    </xf>
    <xf numFmtId="2" fontId="6" fillId="0" borderId="29" xfId="3" applyNumberFormat="1" applyFont="1" applyFill="1" applyBorder="1" applyAlignment="1">
      <alignment horizontal="center" vertical="center" shrinkToFit="1" readingOrder="1"/>
    </xf>
    <xf numFmtId="2" fontId="6" fillId="0" borderId="35" xfId="3" applyNumberFormat="1" applyFont="1" applyFill="1" applyBorder="1" applyAlignment="1">
      <alignment horizontal="center" vertical="center" shrinkToFit="1" readingOrder="1"/>
    </xf>
    <xf numFmtId="2" fontId="6" fillId="2" borderId="23" xfId="3" applyNumberFormat="1" applyFont="1" applyFill="1" applyBorder="1" applyAlignment="1">
      <alignment horizontal="center" vertical="center" shrinkToFit="1" readingOrder="1"/>
    </xf>
    <xf numFmtId="2" fontId="6" fillId="0" borderId="9" xfId="3" applyNumberFormat="1" applyFont="1" applyFill="1" applyBorder="1" applyAlignment="1">
      <alignment horizontal="center" vertical="center" shrinkToFit="1" readingOrder="1"/>
    </xf>
    <xf numFmtId="2" fontId="6" fillId="2" borderId="6" xfId="3" applyNumberFormat="1" applyFont="1" applyFill="1" applyBorder="1" applyAlignment="1">
      <alignment horizontal="center" vertical="center" shrinkToFit="1" readingOrder="1"/>
    </xf>
    <xf numFmtId="1" fontId="6" fillId="0" borderId="1" xfId="3" applyNumberFormat="1" applyFont="1" applyFill="1" applyBorder="1" applyAlignment="1">
      <alignment horizontal="center" vertical="center" shrinkToFit="1" readingOrder="1"/>
    </xf>
    <xf numFmtId="1" fontId="12" fillId="0" borderId="26" xfId="2" applyNumberFormat="1" applyFont="1" applyFill="1" applyBorder="1" applyAlignment="1">
      <alignment horizontal="center" vertical="center" readingOrder="1"/>
    </xf>
    <xf numFmtId="1" fontId="12" fillId="0" borderId="34" xfId="2" applyNumberFormat="1" applyFont="1" applyFill="1" applyBorder="1" applyAlignment="1">
      <alignment horizontal="center" vertical="center" readingOrder="1"/>
    </xf>
    <xf numFmtId="1" fontId="12" fillId="0" borderId="5" xfId="2" applyNumberFormat="1" applyFont="1" applyFill="1" applyBorder="1" applyAlignment="1">
      <alignment horizontal="center" vertical="center" wrapText="1" readingOrder="2"/>
    </xf>
    <xf numFmtId="1" fontId="12" fillId="0" borderId="31" xfId="2" applyNumberFormat="1" applyFont="1" applyFill="1" applyBorder="1" applyAlignment="1">
      <alignment horizontal="center" vertical="center" wrapText="1" readingOrder="2"/>
    </xf>
    <xf numFmtId="1" fontId="12" fillId="0" borderId="16" xfId="2" applyNumberFormat="1" applyFont="1" applyFill="1" applyBorder="1" applyAlignment="1">
      <alignment horizontal="center" vertical="center" wrapText="1" readingOrder="2"/>
    </xf>
    <xf numFmtId="1" fontId="6" fillId="2" borderId="3" xfId="3" applyNumberFormat="1" applyFont="1" applyFill="1" applyBorder="1" applyAlignment="1">
      <alignment horizontal="center" vertical="center" shrinkToFit="1" readingOrder="1"/>
    </xf>
    <xf numFmtId="1" fontId="6" fillId="2" borderId="7" xfId="3" applyNumberFormat="1" applyFont="1" applyFill="1" applyBorder="1" applyAlignment="1">
      <alignment horizontal="center" vertical="center" shrinkToFit="1" readingOrder="1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2" fontId="9" fillId="0" borderId="57" xfId="0" applyNumberFormat="1" applyFont="1" applyFill="1" applyBorder="1" applyAlignment="1">
      <alignment horizontal="center" vertical="center"/>
    </xf>
    <xf numFmtId="2" fontId="9" fillId="0" borderId="58" xfId="0" applyNumberFormat="1" applyFont="1" applyFill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57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vertical="center"/>
    </xf>
    <xf numFmtId="1" fontId="6" fillId="0" borderId="4" xfId="3" applyNumberFormat="1" applyFont="1" applyFill="1" applyBorder="1" applyAlignment="1">
      <alignment horizontal="center" vertical="center" readingOrder="1"/>
    </xf>
    <xf numFmtId="1" fontId="6" fillId="0" borderId="13" xfId="3" applyNumberFormat="1" applyFont="1" applyFill="1" applyBorder="1" applyAlignment="1">
      <alignment horizontal="center" vertical="center" readingOrder="1"/>
    </xf>
    <xf numFmtId="0" fontId="7" fillId="0" borderId="5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 wrapText="1" readingOrder="2"/>
    </xf>
    <xf numFmtId="0" fontId="10" fillId="2" borderId="32" xfId="1" applyFont="1" applyFill="1" applyBorder="1" applyAlignment="1">
      <alignment horizontal="center" vertical="center" wrapText="1" readingOrder="2"/>
    </xf>
    <xf numFmtId="0" fontId="10" fillId="2" borderId="5" xfId="1" applyFont="1" applyFill="1" applyBorder="1" applyAlignment="1">
      <alignment horizontal="center" vertical="center" readingOrder="2"/>
    </xf>
    <xf numFmtId="0" fontId="10" fillId="2" borderId="8" xfId="1" applyFont="1" applyFill="1" applyBorder="1" applyAlignment="1">
      <alignment horizontal="center" vertical="center" readingOrder="2"/>
    </xf>
    <xf numFmtId="0" fontId="10" fillId="2" borderId="15" xfId="1" applyFont="1" applyFill="1" applyBorder="1" applyAlignment="1">
      <alignment horizontal="center" vertical="center" wrapText="1" readingOrder="2"/>
    </xf>
    <xf numFmtId="0" fontId="10" fillId="2" borderId="17" xfId="1" applyFont="1" applyFill="1" applyBorder="1" applyAlignment="1">
      <alignment horizontal="center" vertical="center" readingOrder="2"/>
    </xf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readingOrder="2"/>
    </xf>
    <xf numFmtId="0" fontId="10" fillId="2" borderId="16" xfId="1" applyFont="1" applyFill="1" applyBorder="1" applyAlignment="1">
      <alignment horizontal="center" vertical="center" wrapText="1" readingOrder="2"/>
    </xf>
    <xf numFmtId="0" fontId="10" fillId="2" borderId="19" xfId="1" applyFont="1" applyFill="1" applyBorder="1" applyAlignment="1">
      <alignment horizontal="center" vertical="center" wrapText="1" readingOrder="2"/>
    </xf>
    <xf numFmtId="0" fontId="10" fillId="2" borderId="26" xfId="1" applyFont="1" applyFill="1" applyBorder="1" applyAlignment="1">
      <alignment horizontal="center" vertical="center" wrapText="1" readingOrder="2"/>
    </xf>
    <xf numFmtId="0" fontId="10" fillId="2" borderId="28" xfId="1" applyFont="1" applyFill="1" applyBorder="1" applyAlignment="1">
      <alignment horizontal="center" vertical="center" readingOrder="2"/>
    </xf>
    <xf numFmtId="2" fontId="11" fillId="3" borderId="4" xfId="2" applyNumberFormat="1" applyFont="1" applyFill="1" applyBorder="1" applyAlignment="1">
      <alignment horizontal="center" vertical="center" textRotation="90" wrapText="1" readingOrder="2"/>
    </xf>
    <xf numFmtId="2" fontId="11" fillId="3" borderId="6" xfId="2" applyNumberFormat="1" applyFont="1" applyFill="1" applyBorder="1" applyAlignment="1">
      <alignment horizontal="center" vertical="center" textRotation="90" wrapText="1" readingOrder="2"/>
    </xf>
    <xf numFmtId="0" fontId="11" fillId="3" borderId="30" xfId="2" applyFont="1" applyFill="1" applyBorder="1" applyAlignment="1">
      <alignment horizontal="center" vertical="center" wrapText="1" readingOrder="2"/>
    </xf>
    <xf numFmtId="0" fontId="11" fillId="3" borderId="31" xfId="2" applyFont="1" applyFill="1" applyBorder="1" applyAlignment="1">
      <alignment horizontal="center" vertical="center" wrapText="1" readingOrder="2"/>
    </xf>
    <xf numFmtId="0" fontId="11" fillId="3" borderId="42" xfId="2" applyFont="1" applyFill="1" applyBorder="1" applyAlignment="1">
      <alignment horizontal="center" vertical="center" wrapText="1" readingOrder="2"/>
    </xf>
    <xf numFmtId="0" fontId="11" fillId="3" borderId="22" xfId="2" applyFont="1" applyFill="1" applyBorder="1" applyAlignment="1">
      <alignment horizontal="center" vertical="center" textRotation="90" wrapText="1" readingOrder="2"/>
    </xf>
    <xf numFmtId="0" fontId="11" fillId="3" borderId="40" xfId="2" applyFont="1" applyFill="1" applyBorder="1" applyAlignment="1">
      <alignment horizontal="center" vertical="center" textRotation="90" wrapText="1" readingOrder="2"/>
    </xf>
    <xf numFmtId="2" fontId="11" fillId="3" borderId="24" xfId="2" applyNumberFormat="1" applyFont="1" applyFill="1" applyBorder="1" applyAlignment="1">
      <alignment horizontal="center" vertical="center" textRotation="90" wrapText="1" readingOrder="2"/>
    </xf>
    <xf numFmtId="2" fontId="11" fillId="3" borderId="25" xfId="2" applyNumberFormat="1" applyFont="1" applyFill="1" applyBorder="1" applyAlignment="1">
      <alignment horizontal="center" vertical="center" textRotation="90" wrapText="1" readingOrder="2"/>
    </xf>
    <xf numFmtId="0" fontId="11" fillId="3" borderId="26" xfId="2" applyFont="1" applyFill="1" applyBorder="1" applyAlignment="1">
      <alignment horizontal="center" vertical="center" textRotation="90" wrapText="1" readingOrder="2"/>
    </xf>
    <xf numFmtId="0" fontId="11" fillId="3" borderId="28" xfId="2" applyFont="1" applyFill="1" applyBorder="1" applyAlignment="1">
      <alignment horizontal="center" vertical="center" textRotation="90" wrapText="1" readingOrder="2"/>
    </xf>
    <xf numFmtId="0" fontId="11" fillId="3" borderId="43" xfId="2" applyFont="1" applyFill="1" applyBorder="1" applyAlignment="1">
      <alignment horizontal="center" vertical="center" wrapText="1" readingOrder="2"/>
    </xf>
    <xf numFmtId="0" fontId="11" fillId="3" borderId="44" xfId="2" applyFont="1" applyFill="1" applyBorder="1" applyAlignment="1">
      <alignment horizontal="center" vertical="center" wrapText="1" readingOrder="2"/>
    </xf>
    <xf numFmtId="0" fontId="11" fillId="3" borderId="45" xfId="2" applyFont="1" applyFill="1" applyBorder="1" applyAlignment="1">
      <alignment horizontal="center" vertical="center" wrapText="1" readingOrder="2"/>
    </xf>
    <xf numFmtId="0" fontId="12" fillId="2" borderId="30" xfId="1" applyFont="1" applyFill="1" applyBorder="1" applyAlignment="1">
      <alignment horizontal="center" vertical="center" wrapText="1" readingOrder="2"/>
    </xf>
    <xf numFmtId="0" fontId="12" fillId="2" borderId="32" xfId="1" applyFont="1" applyFill="1" applyBorder="1" applyAlignment="1">
      <alignment horizontal="center" vertical="center" wrapText="1" readingOrder="2"/>
    </xf>
    <xf numFmtId="0" fontId="13" fillId="0" borderId="12" xfId="0" applyFont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 wrapText="1" readingOrder="2"/>
    </xf>
    <xf numFmtId="0" fontId="7" fillId="2" borderId="3" xfId="3" applyFont="1" applyFill="1" applyBorder="1" applyAlignment="1">
      <alignment horizontal="center" vertical="center" wrapText="1" readingOrder="2"/>
    </xf>
    <xf numFmtId="0" fontId="7" fillId="2" borderId="29" xfId="3" applyFont="1" applyFill="1" applyBorder="1" applyAlignment="1">
      <alignment horizontal="center" vertical="center" readingOrder="2"/>
    </xf>
    <xf numFmtId="0" fontId="7" fillId="2" borderId="11" xfId="3" applyFont="1" applyFill="1" applyBorder="1" applyAlignment="1">
      <alignment horizontal="center" vertical="center" readingOrder="2"/>
    </xf>
    <xf numFmtId="0" fontId="7" fillId="2" borderId="7" xfId="3" applyFont="1" applyFill="1" applyBorder="1" applyAlignment="1">
      <alignment horizontal="center" vertical="center" wrapText="1" readingOrder="2"/>
    </xf>
    <xf numFmtId="0" fontId="7" fillId="2" borderId="23" xfId="3" applyFont="1" applyFill="1" applyBorder="1" applyAlignment="1">
      <alignment horizontal="center" vertical="center" readingOrder="2"/>
    </xf>
    <xf numFmtId="0" fontId="7" fillId="2" borderId="3" xfId="3" applyFont="1" applyFill="1" applyBorder="1" applyAlignment="1">
      <alignment horizontal="center" vertical="center" readingOrder="2"/>
    </xf>
    <xf numFmtId="0" fontId="7" fillId="2" borderId="22" xfId="3" applyFont="1" applyFill="1" applyBorder="1" applyAlignment="1">
      <alignment horizontal="center" vertical="center" wrapText="1" readingOrder="2"/>
    </xf>
    <xf numFmtId="0" fontId="7" fillId="2" borderId="33" xfId="3" applyFont="1" applyFill="1" applyBorder="1" applyAlignment="1">
      <alignment horizontal="center" vertical="center" wrapText="1" readingOrder="2"/>
    </xf>
    <xf numFmtId="0" fontId="7" fillId="2" borderId="40" xfId="3" applyFont="1" applyFill="1" applyBorder="1" applyAlignment="1">
      <alignment horizontal="center" vertical="center" wrapText="1" readingOrder="2"/>
    </xf>
    <xf numFmtId="0" fontId="7" fillId="2" borderId="4" xfId="3" applyFont="1" applyFill="1" applyBorder="1" applyAlignment="1">
      <alignment horizontal="center" vertical="center" wrapText="1" readingOrder="2"/>
    </xf>
    <xf numFmtId="0" fontId="7" fillId="2" borderId="8" xfId="3" applyFont="1" applyFill="1" applyBorder="1" applyAlignment="1">
      <alignment horizontal="center" vertical="center" readingOrder="2"/>
    </xf>
    <xf numFmtId="0" fontId="7" fillId="2" borderId="6" xfId="3" applyFont="1" applyFill="1" applyBorder="1" applyAlignment="1">
      <alignment horizontal="center" vertical="center" readingOrder="2"/>
    </xf>
    <xf numFmtId="0" fontId="7" fillId="2" borderId="30" xfId="3" applyFont="1" applyFill="1" applyBorder="1" applyAlignment="1">
      <alignment horizontal="center" vertical="center" wrapText="1" readingOrder="2"/>
    </xf>
    <xf numFmtId="0" fontId="7" fillId="2" borderId="31" xfId="3" applyFont="1" applyFill="1" applyBorder="1" applyAlignment="1">
      <alignment horizontal="center" vertical="center" wrapText="1" readingOrder="2"/>
    </xf>
    <xf numFmtId="0" fontId="7" fillId="2" borderId="32" xfId="3" applyFont="1" applyFill="1" applyBorder="1" applyAlignment="1">
      <alignment horizontal="center" vertical="center" wrapText="1" readingOrder="2"/>
    </xf>
    <xf numFmtId="0" fontId="7" fillId="2" borderId="30" xfId="3" applyFont="1" applyFill="1" applyBorder="1" applyAlignment="1">
      <alignment horizontal="center" vertical="center" readingOrder="2"/>
    </xf>
    <xf numFmtId="0" fontId="7" fillId="2" borderId="31" xfId="3" applyFont="1" applyFill="1" applyBorder="1" applyAlignment="1">
      <alignment horizontal="center" vertical="center" readingOrder="2"/>
    </xf>
    <xf numFmtId="0" fontId="7" fillId="2" borderId="32" xfId="3" applyFont="1" applyFill="1" applyBorder="1" applyAlignment="1">
      <alignment horizontal="center" vertical="center" readingOrder="2"/>
    </xf>
    <xf numFmtId="0" fontId="7" fillId="2" borderId="16" xfId="1" applyFont="1" applyFill="1" applyBorder="1" applyAlignment="1">
      <alignment horizontal="center" vertical="center" wrapText="1" readingOrder="2"/>
    </xf>
    <xf numFmtId="0" fontId="7" fillId="2" borderId="8" xfId="1" applyFont="1" applyFill="1" applyBorder="1" applyAlignment="1">
      <alignment horizontal="center" vertical="center" wrapText="1" readingOrder="2"/>
    </xf>
    <xf numFmtId="0" fontId="7" fillId="2" borderId="20" xfId="1" applyFont="1" applyFill="1" applyBorder="1" applyAlignment="1">
      <alignment horizontal="center" vertical="center" wrapText="1" readingOrder="2"/>
    </xf>
    <xf numFmtId="0" fontId="7" fillId="2" borderId="10" xfId="1" applyFont="1" applyFill="1" applyBorder="1" applyAlignment="1">
      <alignment horizontal="center" vertical="center" wrapText="1" readingOrder="2"/>
    </xf>
    <xf numFmtId="0" fontId="7" fillId="2" borderId="26" xfId="3" applyFont="1" applyFill="1" applyBorder="1" applyAlignment="1">
      <alignment horizontal="center" vertical="center" readingOrder="2"/>
    </xf>
    <xf numFmtId="0" fontId="7" fillId="2" borderId="27" xfId="3" applyFont="1" applyFill="1" applyBorder="1" applyAlignment="1">
      <alignment horizontal="center" vertical="center" readingOrder="2"/>
    </xf>
    <xf numFmtId="0" fontId="7" fillId="2" borderId="28" xfId="3" applyFont="1" applyFill="1" applyBorder="1" applyAlignment="1">
      <alignment horizontal="center" vertical="center" readingOrder="2"/>
    </xf>
    <xf numFmtId="0" fontId="7" fillId="2" borderId="29" xfId="3" applyFont="1" applyFill="1" applyBorder="1" applyAlignment="1">
      <alignment horizontal="center" vertical="center" wrapText="1" readingOrder="2"/>
    </xf>
    <xf numFmtId="0" fontId="7" fillId="2" borderId="11" xfId="3" applyFont="1" applyFill="1" applyBorder="1" applyAlignment="1">
      <alignment horizontal="center" vertical="center" wrapText="1" readingOrder="2"/>
    </xf>
  </cellXfs>
  <cellStyles count="5">
    <cellStyle name="Normal" xfId="0" builtinId="0"/>
    <cellStyle name="Normal 2" xfId="1"/>
    <cellStyle name="Normal 8" xfId="2"/>
    <cellStyle name="Normal_1601 pintable" xfId="3"/>
    <cellStyle name="Normal_T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C31"/>
  <sheetViews>
    <sheetView rightToLeft="1" tabSelected="1" topLeftCell="M1" zoomScaleNormal="100" workbookViewId="0">
      <pane ySplit="3" topLeftCell="A19" activePane="bottomLeft" state="frozen"/>
      <selection activeCell="H13" sqref="H13"/>
      <selection pane="bottomLeft" sqref="A1:AC1"/>
    </sheetView>
  </sheetViews>
  <sheetFormatPr defaultColWidth="9.125" defaultRowHeight="19.5" x14ac:dyDescent="0.2"/>
  <cols>
    <col min="1" max="1" width="8.375" style="2" customWidth="1"/>
    <col min="2" max="2" width="6.375" style="2" bestFit="1" customWidth="1"/>
    <col min="3" max="3" width="5.625" style="2" customWidth="1"/>
    <col min="4" max="4" width="6" style="2" customWidth="1"/>
    <col min="5" max="5" width="6.875" style="2" customWidth="1"/>
    <col min="6" max="6" width="5.875" style="2" bestFit="1" customWidth="1"/>
    <col min="7" max="7" width="5.125" style="2" bestFit="1" customWidth="1"/>
    <col min="8" max="8" width="7.125" style="2" customWidth="1"/>
    <col min="9" max="9" width="7.25" style="2" customWidth="1"/>
    <col min="10" max="10" width="5" style="2" customWidth="1"/>
    <col min="11" max="11" width="4.5" style="2" customWidth="1"/>
    <col min="12" max="12" width="7.25" style="2" customWidth="1"/>
    <col min="13" max="13" width="4.875" style="2" customWidth="1"/>
    <col min="14" max="14" width="4.125" style="2" customWidth="1"/>
    <col min="15" max="15" width="7" style="2" customWidth="1"/>
    <col min="16" max="16" width="4.75" style="2" customWidth="1"/>
    <col min="17" max="17" width="4.25" style="2" customWidth="1"/>
    <col min="18" max="18" width="6.375" style="2" customWidth="1"/>
    <col min="19" max="19" width="5" style="2" customWidth="1"/>
    <col min="20" max="20" width="3.875" style="2" customWidth="1"/>
    <col min="21" max="21" width="6.5" style="2" customWidth="1"/>
    <col min="22" max="22" width="4.625" style="2" customWidth="1"/>
    <col min="23" max="23" width="5.25" style="2" customWidth="1"/>
    <col min="24" max="24" width="7" style="2" customWidth="1"/>
    <col min="25" max="25" width="5" style="2" customWidth="1"/>
    <col min="26" max="26" width="5.375" style="2" customWidth="1"/>
    <col min="27" max="27" width="7" style="2" customWidth="1"/>
    <col min="28" max="28" width="13" style="2" customWidth="1"/>
    <col min="29" max="29" width="6.25" style="2" customWidth="1"/>
    <col min="30" max="16384" width="9.125" style="2"/>
  </cols>
  <sheetData>
    <row r="1" spans="1:29" ht="34.5" customHeight="1" thickBot="1" x14ac:dyDescent="0.25">
      <c r="A1" s="211" t="s">
        <v>101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</row>
    <row r="2" spans="1:29" s="86" customFormat="1" ht="20.25" x14ac:dyDescent="0.2">
      <c r="A2" s="212" t="s">
        <v>52</v>
      </c>
      <c r="B2" s="219" t="s">
        <v>80</v>
      </c>
      <c r="C2" s="203" t="s">
        <v>81</v>
      </c>
      <c r="D2" s="203"/>
      <c r="E2" s="203"/>
      <c r="F2" s="204" t="s">
        <v>0</v>
      </c>
      <c r="G2" s="203"/>
      <c r="H2" s="205"/>
      <c r="I2" s="206" t="s">
        <v>91</v>
      </c>
      <c r="J2" s="204" t="s">
        <v>92</v>
      </c>
      <c r="K2" s="203"/>
      <c r="L2" s="205"/>
      <c r="M2" s="216" t="s">
        <v>5</v>
      </c>
      <c r="N2" s="217"/>
      <c r="O2" s="218"/>
      <c r="P2" s="204" t="s">
        <v>93</v>
      </c>
      <c r="Q2" s="203"/>
      <c r="R2" s="205"/>
      <c r="S2" s="203" t="s">
        <v>94</v>
      </c>
      <c r="T2" s="203"/>
      <c r="U2" s="203"/>
      <c r="V2" s="204" t="s">
        <v>82</v>
      </c>
      <c r="W2" s="203"/>
      <c r="X2" s="205"/>
      <c r="Y2" s="203" t="s">
        <v>95</v>
      </c>
      <c r="Z2" s="203"/>
      <c r="AA2" s="203"/>
      <c r="AB2" s="212" t="s">
        <v>96</v>
      </c>
      <c r="AC2" s="214" t="s">
        <v>97</v>
      </c>
    </row>
    <row r="3" spans="1:29" s="86" customFormat="1" ht="21" thickBot="1" x14ac:dyDescent="0.25">
      <c r="A3" s="213"/>
      <c r="B3" s="220"/>
      <c r="C3" s="85" t="s">
        <v>8</v>
      </c>
      <c r="D3" s="87" t="s">
        <v>7</v>
      </c>
      <c r="E3" s="83" t="s">
        <v>9</v>
      </c>
      <c r="F3" s="82" t="s">
        <v>8</v>
      </c>
      <c r="G3" s="87" t="s">
        <v>7</v>
      </c>
      <c r="H3" s="84" t="s">
        <v>9</v>
      </c>
      <c r="I3" s="207"/>
      <c r="J3" s="82" t="s">
        <v>8</v>
      </c>
      <c r="K3" s="87" t="s">
        <v>7</v>
      </c>
      <c r="L3" s="84" t="s">
        <v>9</v>
      </c>
      <c r="M3" s="85" t="s">
        <v>8</v>
      </c>
      <c r="N3" s="87" t="s">
        <v>7</v>
      </c>
      <c r="O3" s="83" t="s">
        <v>9</v>
      </c>
      <c r="P3" s="82" t="s">
        <v>8</v>
      </c>
      <c r="Q3" s="87" t="s">
        <v>7</v>
      </c>
      <c r="R3" s="84" t="s">
        <v>9</v>
      </c>
      <c r="S3" s="85" t="s">
        <v>8</v>
      </c>
      <c r="T3" s="87" t="s">
        <v>7</v>
      </c>
      <c r="U3" s="83" t="s">
        <v>9</v>
      </c>
      <c r="V3" s="82" t="s">
        <v>8</v>
      </c>
      <c r="W3" s="87" t="s">
        <v>7</v>
      </c>
      <c r="X3" s="84" t="s">
        <v>9</v>
      </c>
      <c r="Y3" s="85" t="s">
        <v>8</v>
      </c>
      <c r="Z3" s="87" t="s">
        <v>7</v>
      </c>
      <c r="AA3" s="83" t="s">
        <v>9</v>
      </c>
      <c r="AB3" s="213"/>
      <c r="AC3" s="215"/>
    </row>
    <row r="4" spans="1:29" x14ac:dyDescent="0.2">
      <c r="A4" s="208" t="s">
        <v>65</v>
      </c>
      <c r="B4" s="5" t="s">
        <v>1</v>
      </c>
      <c r="C4" s="51">
        <v>4.0000000000000001E-3</v>
      </c>
      <c r="D4" s="52">
        <v>1.371</v>
      </c>
      <c r="E4" s="53">
        <v>0.86699999999999999</v>
      </c>
      <c r="F4" s="10" t="s">
        <v>87</v>
      </c>
      <c r="G4" s="52" t="s">
        <v>87</v>
      </c>
      <c r="H4" s="11" t="s">
        <v>87</v>
      </c>
      <c r="I4" s="5">
        <f>SUM(C4:H4)</f>
        <v>2.242</v>
      </c>
      <c r="J4" s="10" t="s">
        <v>87</v>
      </c>
      <c r="K4" s="52" t="s">
        <v>87</v>
      </c>
      <c r="L4" s="7">
        <v>25.553000000000001</v>
      </c>
      <c r="M4" s="51" t="s">
        <v>87</v>
      </c>
      <c r="N4" s="52" t="s">
        <v>87</v>
      </c>
      <c r="O4" s="53" t="s">
        <v>87</v>
      </c>
      <c r="P4" s="10" t="s">
        <v>87</v>
      </c>
      <c r="Q4" s="52" t="s">
        <v>87</v>
      </c>
      <c r="R4" s="11" t="s">
        <v>87</v>
      </c>
      <c r="S4" s="51" t="s">
        <v>87</v>
      </c>
      <c r="T4" s="52" t="s">
        <v>87</v>
      </c>
      <c r="U4" s="53" t="s">
        <v>87</v>
      </c>
      <c r="V4" s="10">
        <v>0.78500000000000003</v>
      </c>
      <c r="W4" s="52">
        <v>3.2349999999999999</v>
      </c>
      <c r="X4" s="11">
        <v>0.67200000000000004</v>
      </c>
      <c r="Y4" s="51" t="s">
        <v>87</v>
      </c>
      <c r="Z4" s="52" t="s">
        <v>87</v>
      </c>
      <c r="AA4" s="53" t="s">
        <v>87</v>
      </c>
      <c r="AB4" s="54">
        <f>SUM(J4:AA4)</f>
        <v>30.245000000000001</v>
      </c>
      <c r="AC4" s="54">
        <f>SUM(I4+AB4)</f>
        <v>32.487000000000002</v>
      </c>
    </row>
    <row r="5" spans="1:29" ht="18" customHeight="1" x14ac:dyDescent="0.2">
      <c r="A5" s="209"/>
      <c r="B5" s="12" t="s">
        <v>13</v>
      </c>
      <c r="C5" s="55">
        <v>3.4089999999999998</v>
      </c>
      <c r="D5" s="56">
        <v>30.506</v>
      </c>
      <c r="E5" s="57">
        <v>74.935000000000002</v>
      </c>
      <c r="F5" s="17" t="s">
        <v>87</v>
      </c>
      <c r="G5" s="56" t="s">
        <v>87</v>
      </c>
      <c r="H5" s="18" t="s">
        <v>87</v>
      </c>
      <c r="I5" s="12">
        <f t="shared" ref="I5:I31" si="0">SUM(C5:H5)</f>
        <v>108.85</v>
      </c>
      <c r="J5" s="17" t="s">
        <v>87</v>
      </c>
      <c r="K5" s="56" t="s">
        <v>87</v>
      </c>
      <c r="L5" s="14">
        <v>212.39400000000001</v>
      </c>
      <c r="M5" s="55" t="s">
        <v>87</v>
      </c>
      <c r="N5" s="56" t="s">
        <v>87</v>
      </c>
      <c r="O5" s="16">
        <v>11.388999999999999</v>
      </c>
      <c r="P5" s="17" t="s">
        <v>87</v>
      </c>
      <c r="Q5" s="56" t="s">
        <v>87</v>
      </c>
      <c r="R5" s="18" t="s">
        <v>87</v>
      </c>
      <c r="S5" s="55" t="s">
        <v>87</v>
      </c>
      <c r="T5" s="56" t="s">
        <v>87</v>
      </c>
      <c r="U5" s="57" t="s">
        <v>87</v>
      </c>
      <c r="V5" s="17">
        <v>0.219</v>
      </c>
      <c r="W5" s="56">
        <v>6.7000000000000004E-2</v>
      </c>
      <c r="X5" s="58">
        <v>2.6459999999999999</v>
      </c>
      <c r="Y5" s="55" t="s">
        <v>87</v>
      </c>
      <c r="Z5" s="56" t="s">
        <v>87</v>
      </c>
      <c r="AA5" s="57" t="s">
        <v>87</v>
      </c>
      <c r="AB5" s="59">
        <f>SUM(J5:AA5)</f>
        <v>226.715</v>
      </c>
      <c r="AC5" s="59">
        <f t="shared" ref="AC5:AC31" si="1">SUM(I5+AB5)</f>
        <v>335.565</v>
      </c>
    </row>
    <row r="6" spans="1:29" ht="18" customHeight="1" x14ac:dyDescent="0.2">
      <c r="A6" s="209"/>
      <c r="B6" s="12" t="s">
        <v>84</v>
      </c>
      <c r="C6" s="55">
        <v>3.4089999999999998</v>
      </c>
      <c r="D6" s="56">
        <v>30.506</v>
      </c>
      <c r="E6" s="57">
        <v>74.935000000000002</v>
      </c>
      <c r="F6" s="17" t="s">
        <v>87</v>
      </c>
      <c r="G6" s="56" t="s">
        <v>87</v>
      </c>
      <c r="H6" s="18" t="s">
        <v>87</v>
      </c>
      <c r="I6" s="12">
        <f t="shared" si="0"/>
        <v>108.85</v>
      </c>
      <c r="J6" s="17" t="s">
        <v>87</v>
      </c>
      <c r="K6" s="56" t="s">
        <v>87</v>
      </c>
      <c r="L6" s="14">
        <v>212.39400000000001</v>
      </c>
      <c r="M6" s="55" t="s">
        <v>87</v>
      </c>
      <c r="N6" s="56" t="s">
        <v>87</v>
      </c>
      <c r="O6" s="16">
        <v>11.388999999999999</v>
      </c>
      <c r="P6" s="17" t="s">
        <v>87</v>
      </c>
      <c r="Q6" s="56" t="s">
        <v>87</v>
      </c>
      <c r="R6" s="18" t="s">
        <v>87</v>
      </c>
      <c r="S6" s="55" t="s">
        <v>87</v>
      </c>
      <c r="T6" s="56" t="s">
        <v>87</v>
      </c>
      <c r="U6" s="57" t="s">
        <v>87</v>
      </c>
      <c r="V6" s="17">
        <v>0.219</v>
      </c>
      <c r="W6" s="56">
        <v>6.7000000000000004E-2</v>
      </c>
      <c r="X6" s="18">
        <v>2.6459999999999999</v>
      </c>
      <c r="Y6" s="55" t="s">
        <v>87</v>
      </c>
      <c r="Z6" s="56" t="s">
        <v>87</v>
      </c>
      <c r="AA6" s="57" t="s">
        <v>87</v>
      </c>
      <c r="AB6" s="59">
        <f t="shared" ref="AB6:AB31" si="2">SUM(J6:AA6)</f>
        <v>226.715</v>
      </c>
      <c r="AC6" s="60">
        <f t="shared" si="1"/>
        <v>335.565</v>
      </c>
    </row>
    <row r="7" spans="1:29" ht="18" customHeight="1" thickBot="1" x14ac:dyDescent="0.25">
      <c r="A7" s="210"/>
      <c r="B7" s="26" t="s">
        <v>43</v>
      </c>
      <c r="C7" s="61">
        <f>C4+C5</f>
        <v>3.4129999999999998</v>
      </c>
      <c r="D7" s="62">
        <f>D4+D5</f>
        <v>31.876999999999999</v>
      </c>
      <c r="E7" s="63">
        <f>E4+E6</f>
        <v>75.802000000000007</v>
      </c>
      <c r="F7" s="31" t="s">
        <v>87</v>
      </c>
      <c r="G7" s="62" t="s">
        <v>87</v>
      </c>
      <c r="H7" s="32" t="s">
        <v>87</v>
      </c>
      <c r="I7" s="64">
        <f t="shared" si="0"/>
        <v>111.09200000000001</v>
      </c>
      <c r="J7" s="31" t="s">
        <v>87</v>
      </c>
      <c r="K7" s="62" t="s">
        <v>87</v>
      </c>
      <c r="L7" s="28">
        <f>L4+L5</f>
        <v>237.947</v>
      </c>
      <c r="M7" s="61" t="s">
        <v>87</v>
      </c>
      <c r="N7" s="62" t="s">
        <v>87</v>
      </c>
      <c r="O7" s="30">
        <f>O5</f>
        <v>11.388999999999999</v>
      </c>
      <c r="P7" s="31" t="s">
        <v>87</v>
      </c>
      <c r="Q7" s="62" t="s">
        <v>87</v>
      </c>
      <c r="R7" s="32" t="s">
        <v>87</v>
      </c>
      <c r="S7" s="61" t="s">
        <v>87</v>
      </c>
      <c r="T7" s="62" t="s">
        <v>87</v>
      </c>
      <c r="U7" s="63" t="s">
        <v>87</v>
      </c>
      <c r="V7" s="31">
        <f>V4+V5</f>
        <v>1.004</v>
      </c>
      <c r="W7" s="62">
        <f>W4+W5</f>
        <v>3.302</v>
      </c>
      <c r="X7" s="32">
        <f>X4+X5</f>
        <v>3.3180000000000001</v>
      </c>
      <c r="Y7" s="61" t="s">
        <v>87</v>
      </c>
      <c r="Z7" s="62" t="s">
        <v>87</v>
      </c>
      <c r="AA7" s="63" t="s">
        <v>87</v>
      </c>
      <c r="AB7" s="65">
        <f t="shared" si="2"/>
        <v>256.95999999999998</v>
      </c>
      <c r="AC7" s="66">
        <f t="shared" si="1"/>
        <v>368.05200000000002</v>
      </c>
    </row>
    <row r="8" spans="1:29" ht="18" customHeight="1" x14ac:dyDescent="0.2">
      <c r="A8" s="208" t="s">
        <v>66</v>
      </c>
      <c r="B8" s="5" t="s">
        <v>1</v>
      </c>
      <c r="C8" s="51">
        <v>3.7999999999999999E-2</v>
      </c>
      <c r="D8" s="52">
        <v>3.4000000000000002E-2</v>
      </c>
      <c r="E8" s="53">
        <v>0.23499999999999999</v>
      </c>
      <c r="F8" s="10" t="s">
        <v>87</v>
      </c>
      <c r="G8" s="52" t="s">
        <v>87</v>
      </c>
      <c r="H8" s="11" t="s">
        <v>87</v>
      </c>
      <c r="I8" s="5">
        <f t="shared" si="0"/>
        <v>0.307</v>
      </c>
      <c r="J8" s="10" t="s">
        <v>87</v>
      </c>
      <c r="K8" s="52" t="s">
        <v>87</v>
      </c>
      <c r="L8" s="7">
        <v>34.627000000000002</v>
      </c>
      <c r="M8" s="51" t="s">
        <v>87</v>
      </c>
      <c r="N8" s="52" t="s">
        <v>87</v>
      </c>
      <c r="O8" s="9">
        <v>15.101000000000001</v>
      </c>
      <c r="P8" s="10" t="s">
        <v>87</v>
      </c>
      <c r="Q8" s="52" t="s">
        <v>87</v>
      </c>
      <c r="R8" s="11" t="s">
        <v>87</v>
      </c>
      <c r="S8" s="51" t="s">
        <v>87</v>
      </c>
      <c r="T8" s="52" t="s">
        <v>87</v>
      </c>
      <c r="U8" s="53" t="s">
        <v>87</v>
      </c>
      <c r="V8" s="67" t="s">
        <v>87</v>
      </c>
      <c r="W8" s="68">
        <v>6.8570000000000002</v>
      </c>
      <c r="X8" s="69">
        <v>0.56000000000000005</v>
      </c>
      <c r="Y8" s="51" t="s">
        <v>87</v>
      </c>
      <c r="Z8" s="52" t="s">
        <v>87</v>
      </c>
      <c r="AA8" s="53" t="s">
        <v>87</v>
      </c>
      <c r="AB8" s="54">
        <f t="shared" si="2"/>
        <v>57.145000000000003</v>
      </c>
      <c r="AC8" s="70">
        <f t="shared" si="1"/>
        <v>57.452000000000005</v>
      </c>
    </row>
    <row r="9" spans="1:29" ht="18" customHeight="1" x14ac:dyDescent="0.2">
      <c r="A9" s="209"/>
      <c r="B9" s="12" t="s">
        <v>13</v>
      </c>
      <c r="C9" s="55">
        <v>16.484999999999999</v>
      </c>
      <c r="D9" s="56">
        <v>31.283000000000001</v>
      </c>
      <c r="E9" s="57">
        <v>87.281999999999996</v>
      </c>
      <c r="F9" s="17" t="s">
        <v>87</v>
      </c>
      <c r="G9" s="56" t="s">
        <v>87</v>
      </c>
      <c r="H9" s="18" t="s">
        <v>87</v>
      </c>
      <c r="I9" s="33">
        <f t="shared" si="0"/>
        <v>135.05000000000001</v>
      </c>
      <c r="J9" s="17" t="s">
        <v>87</v>
      </c>
      <c r="K9" s="56" t="s">
        <v>87</v>
      </c>
      <c r="L9" s="14">
        <v>235.25899999999999</v>
      </c>
      <c r="M9" s="55" t="s">
        <v>87</v>
      </c>
      <c r="N9" s="56" t="s">
        <v>87</v>
      </c>
      <c r="O9" s="16">
        <v>61.390999999999998</v>
      </c>
      <c r="P9" s="17" t="s">
        <v>87</v>
      </c>
      <c r="Q9" s="56" t="s">
        <v>87</v>
      </c>
      <c r="R9" s="18" t="s">
        <v>87</v>
      </c>
      <c r="S9" s="55" t="s">
        <v>87</v>
      </c>
      <c r="T9" s="56" t="s">
        <v>87</v>
      </c>
      <c r="U9" s="57" t="s">
        <v>87</v>
      </c>
      <c r="V9" s="17">
        <v>1E-3</v>
      </c>
      <c r="W9" s="56">
        <v>5.0000000000000001E-3</v>
      </c>
      <c r="X9" s="18">
        <v>0.252</v>
      </c>
      <c r="Y9" s="42">
        <v>1.31</v>
      </c>
      <c r="Z9" s="71">
        <v>120</v>
      </c>
      <c r="AA9" s="16">
        <v>583</v>
      </c>
      <c r="AB9" s="59">
        <f t="shared" si="2"/>
        <v>1001.218</v>
      </c>
      <c r="AC9" s="60">
        <f t="shared" si="1"/>
        <v>1136.268</v>
      </c>
    </row>
    <row r="10" spans="1:29" ht="18" customHeight="1" x14ac:dyDescent="0.2">
      <c r="A10" s="209"/>
      <c r="B10" s="12" t="s">
        <v>84</v>
      </c>
      <c r="C10" s="55">
        <v>16.388000000000002</v>
      </c>
      <c r="D10" s="56">
        <v>31.282</v>
      </c>
      <c r="E10" s="16">
        <v>87.23</v>
      </c>
      <c r="F10" s="17" t="s">
        <v>87</v>
      </c>
      <c r="G10" s="56" t="s">
        <v>87</v>
      </c>
      <c r="H10" s="18" t="s">
        <v>87</v>
      </c>
      <c r="I10" s="72">
        <f t="shared" si="0"/>
        <v>134.9</v>
      </c>
      <c r="J10" s="17" t="s">
        <v>87</v>
      </c>
      <c r="K10" s="56" t="s">
        <v>87</v>
      </c>
      <c r="L10" s="14">
        <v>235.25899999999999</v>
      </c>
      <c r="M10" s="55">
        <v>0.38500000000000001</v>
      </c>
      <c r="N10" s="56" t="s">
        <v>87</v>
      </c>
      <c r="O10" s="16" t="s">
        <v>87</v>
      </c>
      <c r="P10" s="17" t="s">
        <v>87</v>
      </c>
      <c r="Q10" s="56" t="s">
        <v>87</v>
      </c>
      <c r="R10" s="18" t="s">
        <v>87</v>
      </c>
      <c r="S10" s="55" t="s">
        <v>87</v>
      </c>
      <c r="T10" s="56" t="s">
        <v>87</v>
      </c>
      <c r="U10" s="57" t="s">
        <v>87</v>
      </c>
      <c r="V10" s="17">
        <v>1E-3</v>
      </c>
      <c r="W10" s="56">
        <v>5.0000000000000001E-3</v>
      </c>
      <c r="X10" s="18">
        <v>0.252</v>
      </c>
      <c r="Y10" s="42">
        <v>1.31</v>
      </c>
      <c r="Z10" s="71">
        <v>120</v>
      </c>
      <c r="AA10" s="16">
        <v>583</v>
      </c>
      <c r="AB10" s="59">
        <f t="shared" si="2"/>
        <v>940.21199999999999</v>
      </c>
      <c r="AC10" s="60">
        <f t="shared" si="1"/>
        <v>1075.1120000000001</v>
      </c>
    </row>
    <row r="11" spans="1:29" ht="18" customHeight="1" thickBot="1" x14ac:dyDescent="0.25">
      <c r="A11" s="210"/>
      <c r="B11" s="26" t="s">
        <v>43</v>
      </c>
      <c r="C11" s="61">
        <f>C8+C9</f>
        <v>16.523</v>
      </c>
      <c r="D11" s="62">
        <f>D8+D9</f>
        <v>31.317</v>
      </c>
      <c r="E11" s="63">
        <f>E8+E9</f>
        <v>87.516999999999996</v>
      </c>
      <c r="F11" s="31" t="s">
        <v>87</v>
      </c>
      <c r="G11" s="62" t="s">
        <v>87</v>
      </c>
      <c r="H11" s="32" t="s">
        <v>87</v>
      </c>
      <c r="I11" s="64">
        <f t="shared" si="0"/>
        <v>135.357</v>
      </c>
      <c r="J11" s="31" t="s">
        <v>87</v>
      </c>
      <c r="K11" s="62" t="s">
        <v>87</v>
      </c>
      <c r="L11" s="28">
        <f>L8+L9</f>
        <v>269.88599999999997</v>
      </c>
      <c r="M11" s="61" t="s">
        <v>87</v>
      </c>
      <c r="N11" s="62" t="s">
        <v>87</v>
      </c>
      <c r="O11" s="30">
        <f>O8+O9</f>
        <v>76.492000000000004</v>
      </c>
      <c r="P11" s="31" t="s">
        <v>87</v>
      </c>
      <c r="Q11" s="62" t="s">
        <v>87</v>
      </c>
      <c r="R11" s="32" t="s">
        <v>87</v>
      </c>
      <c r="S11" s="61" t="s">
        <v>87</v>
      </c>
      <c r="T11" s="62" t="s">
        <v>87</v>
      </c>
      <c r="U11" s="63" t="s">
        <v>87</v>
      </c>
      <c r="V11" s="31">
        <f>V9</f>
        <v>1E-3</v>
      </c>
      <c r="W11" s="62">
        <f>W8+W9</f>
        <v>6.8620000000000001</v>
      </c>
      <c r="X11" s="32">
        <f>X8+X9</f>
        <v>0.81200000000000006</v>
      </c>
      <c r="Y11" s="49">
        <v>1.31</v>
      </c>
      <c r="Z11" s="73">
        <v>120</v>
      </c>
      <c r="AA11" s="30">
        <v>583</v>
      </c>
      <c r="AB11" s="65">
        <f t="shared" si="2"/>
        <v>1058.3630000000001</v>
      </c>
      <c r="AC11" s="66">
        <f t="shared" si="1"/>
        <v>1193.72</v>
      </c>
    </row>
    <row r="12" spans="1:29" ht="18" customHeight="1" x14ac:dyDescent="0.2">
      <c r="A12" s="208" t="s">
        <v>67</v>
      </c>
      <c r="B12" s="5" t="s">
        <v>1</v>
      </c>
      <c r="C12" s="51">
        <v>0.41399999999999998</v>
      </c>
      <c r="D12" s="52">
        <v>2.5430000000000001</v>
      </c>
      <c r="E12" s="53">
        <v>0.23300000000000001</v>
      </c>
      <c r="F12" s="10" t="s">
        <v>87</v>
      </c>
      <c r="G12" s="52" t="s">
        <v>87</v>
      </c>
      <c r="H12" s="11" t="s">
        <v>87</v>
      </c>
      <c r="I12" s="54">
        <f t="shared" si="0"/>
        <v>3.1900000000000004</v>
      </c>
      <c r="J12" s="10" t="s">
        <v>87</v>
      </c>
      <c r="K12" s="52" t="s">
        <v>87</v>
      </c>
      <c r="L12" s="7">
        <v>88.47</v>
      </c>
      <c r="M12" s="51" t="s">
        <v>87</v>
      </c>
      <c r="N12" s="52" t="s">
        <v>87</v>
      </c>
      <c r="O12" s="9">
        <v>1.361</v>
      </c>
      <c r="P12" s="10" t="s">
        <v>87</v>
      </c>
      <c r="Q12" s="52" t="s">
        <v>87</v>
      </c>
      <c r="R12" s="11" t="s">
        <v>87</v>
      </c>
      <c r="S12" s="51" t="s">
        <v>87</v>
      </c>
      <c r="T12" s="52" t="s">
        <v>87</v>
      </c>
      <c r="U12" s="53" t="s">
        <v>87</v>
      </c>
      <c r="V12" s="10">
        <v>0.19500000000000001</v>
      </c>
      <c r="W12" s="52">
        <v>2.9729999999999999</v>
      </c>
      <c r="X12" s="11">
        <v>1.3069999999999999</v>
      </c>
      <c r="Y12" s="51" t="s">
        <v>87</v>
      </c>
      <c r="Z12" s="52" t="s">
        <v>87</v>
      </c>
      <c r="AA12" s="53" t="s">
        <v>87</v>
      </c>
      <c r="AB12" s="54">
        <f t="shared" si="2"/>
        <v>94.305999999999997</v>
      </c>
      <c r="AC12" s="70">
        <f t="shared" si="1"/>
        <v>97.495999999999995</v>
      </c>
    </row>
    <row r="13" spans="1:29" ht="18" customHeight="1" x14ac:dyDescent="0.2">
      <c r="A13" s="209"/>
      <c r="B13" s="12" t="s">
        <v>13</v>
      </c>
      <c r="C13" s="42">
        <v>2.75</v>
      </c>
      <c r="D13" s="56">
        <v>15.597</v>
      </c>
      <c r="E13" s="57">
        <v>22.763000000000002</v>
      </c>
      <c r="F13" s="17" t="s">
        <v>87</v>
      </c>
      <c r="G13" s="56" t="s">
        <v>87</v>
      </c>
      <c r="H13" s="18" t="s">
        <v>87</v>
      </c>
      <c r="I13" s="59">
        <f t="shared" si="0"/>
        <v>41.11</v>
      </c>
      <c r="J13" s="17" t="s">
        <v>87</v>
      </c>
      <c r="K13" s="56" t="s">
        <v>87</v>
      </c>
      <c r="L13" s="14">
        <v>5.4080000000000004</v>
      </c>
      <c r="M13" s="55" t="s">
        <v>87</v>
      </c>
      <c r="N13" s="56" t="s">
        <v>87</v>
      </c>
      <c r="O13" s="16">
        <v>60.945999999999998</v>
      </c>
      <c r="P13" s="17" t="s">
        <v>87</v>
      </c>
      <c r="Q13" s="56" t="s">
        <v>87</v>
      </c>
      <c r="R13" s="18" t="s">
        <v>87</v>
      </c>
      <c r="S13" s="55" t="s">
        <v>87</v>
      </c>
      <c r="T13" s="56" t="s">
        <v>87</v>
      </c>
      <c r="U13" s="57" t="s">
        <v>87</v>
      </c>
      <c r="V13" s="17" t="s">
        <v>87</v>
      </c>
      <c r="W13" s="74" t="s">
        <v>87</v>
      </c>
      <c r="X13" s="18" t="s">
        <v>87</v>
      </c>
      <c r="Y13" s="55">
        <v>22.366</v>
      </c>
      <c r="Z13" s="56">
        <v>18.856000000000002</v>
      </c>
      <c r="AA13" s="57">
        <v>747.048</v>
      </c>
      <c r="AB13" s="65">
        <f t="shared" si="2"/>
        <v>854.62400000000002</v>
      </c>
      <c r="AC13" s="66">
        <f t="shared" si="1"/>
        <v>895.73400000000004</v>
      </c>
    </row>
    <row r="14" spans="1:29" ht="18" customHeight="1" x14ac:dyDescent="0.2">
      <c r="A14" s="209"/>
      <c r="B14" s="12" t="s">
        <v>84</v>
      </c>
      <c r="C14" s="42">
        <v>2.75</v>
      </c>
      <c r="D14" s="56">
        <v>15.597</v>
      </c>
      <c r="E14" s="57">
        <v>22.763000000000002</v>
      </c>
      <c r="F14" s="17" t="s">
        <v>87</v>
      </c>
      <c r="G14" s="56" t="s">
        <v>87</v>
      </c>
      <c r="H14" s="18" t="s">
        <v>87</v>
      </c>
      <c r="I14" s="59">
        <f t="shared" si="0"/>
        <v>41.11</v>
      </c>
      <c r="J14" s="17" t="s">
        <v>87</v>
      </c>
      <c r="K14" s="56" t="s">
        <v>87</v>
      </c>
      <c r="L14" s="14">
        <v>5.4080000000000004</v>
      </c>
      <c r="M14" s="55" t="s">
        <v>87</v>
      </c>
      <c r="N14" s="56" t="s">
        <v>87</v>
      </c>
      <c r="O14" s="16">
        <v>60.945999999999998</v>
      </c>
      <c r="P14" s="17" t="s">
        <v>87</v>
      </c>
      <c r="Q14" s="56" t="s">
        <v>87</v>
      </c>
      <c r="R14" s="18" t="s">
        <v>87</v>
      </c>
      <c r="S14" s="55" t="s">
        <v>87</v>
      </c>
      <c r="T14" s="56" t="s">
        <v>87</v>
      </c>
      <c r="U14" s="57" t="s">
        <v>87</v>
      </c>
      <c r="V14" s="17" t="s">
        <v>87</v>
      </c>
      <c r="W14" s="56" t="s">
        <v>87</v>
      </c>
      <c r="X14" s="18" t="s">
        <v>87</v>
      </c>
      <c r="Y14" s="55">
        <v>22.366</v>
      </c>
      <c r="Z14" s="56">
        <v>18.856000000000002</v>
      </c>
      <c r="AA14" s="57">
        <v>747.048</v>
      </c>
      <c r="AB14" s="59">
        <f t="shared" si="2"/>
        <v>854.62400000000002</v>
      </c>
      <c r="AC14" s="60">
        <f t="shared" si="1"/>
        <v>895.73400000000004</v>
      </c>
    </row>
    <row r="15" spans="1:29" ht="18" customHeight="1" thickBot="1" x14ac:dyDescent="0.25">
      <c r="A15" s="210"/>
      <c r="B15" s="26" t="s">
        <v>43</v>
      </c>
      <c r="C15" s="49">
        <f>C12+C13</f>
        <v>3.1640000000000001</v>
      </c>
      <c r="D15" s="73">
        <f>D12+D13</f>
        <v>18.14</v>
      </c>
      <c r="E15" s="63">
        <f>E12+E13</f>
        <v>22.996000000000002</v>
      </c>
      <c r="F15" s="31" t="s">
        <v>87</v>
      </c>
      <c r="G15" s="62" t="s">
        <v>87</v>
      </c>
      <c r="H15" s="32" t="s">
        <v>87</v>
      </c>
      <c r="I15" s="50">
        <f t="shared" si="0"/>
        <v>44.300000000000004</v>
      </c>
      <c r="J15" s="31" t="s">
        <v>87</v>
      </c>
      <c r="K15" s="62" t="s">
        <v>87</v>
      </c>
      <c r="L15" s="28">
        <f>L12+L13</f>
        <v>93.878</v>
      </c>
      <c r="M15" s="61" t="s">
        <v>87</v>
      </c>
      <c r="N15" s="62" t="s">
        <v>87</v>
      </c>
      <c r="O15" s="30">
        <f>O13+O12</f>
        <v>62.306999999999995</v>
      </c>
      <c r="P15" s="31" t="s">
        <v>87</v>
      </c>
      <c r="Q15" s="62" t="s">
        <v>87</v>
      </c>
      <c r="R15" s="32" t="s">
        <v>87</v>
      </c>
      <c r="S15" s="61" t="s">
        <v>87</v>
      </c>
      <c r="T15" s="62" t="s">
        <v>87</v>
      </c>
      <c r="U15" s="63" t="s">
        <v>87</v>
      </c>
      <c r="V15" s="31">
        <v>0.19500000000000001</v>
      </c>
      <c r="W15" s="62">
        <v>2.9729999999999999</v>
      </c>
      <c r="X15" s="32">
        <v>1.3069999999999999</v>
      </c>
      <c r="Y15" s="61">
        <v>22.366</v>
      </c>
      <c r="Z15" s="62">
        <v>18.856000000000002</v>
      </c>
      <c r="AA15" s="63">
        <v>747.048</v>
      </c>
      <c r="AB15" s="65">
        <f t="shared" si="2"/>
        <v>948.93000000000006</v>
      </c>
      <c r="AC15" s="66">
        <f t="shared" si="1"/>
        <v>993.23</v>
      </c>
    </row>
    <row r="16" spans="1:29" ht="18" customHeight="1" x14ac:dyDescent="0.2">
      <c r="A16" s="208" t="s">
        <v>85</v>
      </c>
      <c r="B16" s="5" t="s">
        <v>1</v>
      </c>
      <c r="C16" s="51">
        <v>0.161</v>
      </c>
      <c r="D16" s="75">
        <v>0.82</v>
      </c>
      <c r="E16" s="53">
        <v>0.31900000000000001</v>
      </c>
      <c r="F16" s="10" t="s">
        <v>87</v>
      </c>
      <c r="G16" s="52" t="s">
        <v>87</v>
      </c>
      <c r="H16" s="11" t="s">
        <v>87</v>
      </c>
      <c r="I16" s="54">
        <f t="shared" si="0"/>
        <v>1.3</v>
      </c>
      <c r="J16" s="10">
        <v>0.159</v>
      </c>
      <c r="K16" s="52">
        <v>8.6999999999999994E-2</v>
      </c>
      <c r="L16" s="7">
        <v>37.526000000000003</v>
      </c>
      <c r="M16" s="51" t="s">
        <v>87</v>
      </c>
      <c r="N16" s="52" t="s">
        <v>87</v>
      </c>
      <c r="O16" s="9">
        <v>1.0469999999999999</v>
      </c>
      <c r="P16" s="10" t="s">
        <v>87</v>
      </c>
      <c r="Q16" s="52" t="s">
        <v>87</v>
      </c>
      <c r="R16" s="11">
        <v>1.4999999999999999E-2</v>
      </c>
      <c r="S16" s="51" t="s">
        <v>87</v>
      </c>
      <c r="T16" s="52" t="s">
        <v>87</v>
      </c>
      <c r="U16" s="53" t="s">
        <v>87</v>
      </c>
      <c r="V16" s="10">
        <v>3.4000000000000002E-2</v>
      </c>
      <c r="W16" s="75">
        <v>12.96</v>
      </c>
      <c r="X16" s="11">
        <v>1.365</v>
      </c>
      <c r="Y16" s="51" t="s">
        <v>87</v>
      </c>
      <c r="Z16" s="52" t="s">
        <v>87</v>
      </c>
      <c r="AA16" s="53" t="s">
        <v>87</v>
      </c>
      <c r="AB16" s="54">
        <f t="shared" si="2"/>
        <v>53.193000000000005</v>
      </c>
      <c r="AC16" s="70">
        <f t="shared" si="1"/>
        <v>54.493000000000002</v>
      </c>
    </row>
    <row r="17" spans="1:29" ht="18" customHeight="1" x14ac:dyDescent="0.2">
      <c r="A17" s="209"/>
      <c r="B17" s="12" t="s">
        <v>13</v>
      </c>
      <c r="C17" s="55">
        <v>1.391</v>
      </c>
      <c r="D17" s="56">
        <v>9.2249999999999996</v>
      </c>
      <c r="E17" s="57">
        <v>27.167999999999999</v>
      </c>
      <c r="F17" s="17" t="s">
        <v>87</v>
      </c>
      <c r="G17" s="56" t="s">
        <v>87</v>
      </c>
      <c r="H17" s="18" t="s">
        <v>87</v>
      </c>
      <c r="I17" s="12">
        <f t="shared" si="0"/>
        <v>37.783999999999999</v>
      </c>
      <c r="J17" s="17" t="s">
        <v>87</v>
      </c>
      <c r="K17" s="56" t="s">
        <v>87</v>
      </c>
      <c r="L17" s="14">
        <v>107.292</v>
      </c>
      <c r="M17" s="55" t="s">
        <v>87</v>
      </c>
      <c r="N17" s="56" t="s">
        <v>87</v>
      </c>
      <c r="O17" s="16">
        <v>42.338000000000001</v>
      </c>
      <c r="P17" s="17" t="s">
        <v>87</v>
      </c>
      <c r="Q17" s="56" t="s">
        <v>87</v>
      </c>
      <c r="R17" s="18">
        <v>0.56299999999999994</v>
      </c>
      <c r="S17" s="55" t="s">
        <v>87</v>
      </c>
      <c r="T17" s="56" t="s">
        <v>87</v>
      </c>
      <c r="U17" s="57" t="s">
        <v>87</v>
      </c>
      <c r="V17" s="17" t="s">
        <v>87</v>
      </c>
      <c r="W17" s="71">
        <v>0.05</v>
      </c>
      <c r="X17" s="18" t="s">
        <v>87</v>
      </c>
      <c r="Y17" s="55" t="s">
        <v>87</v>
      </c>
      <c r="Z17" s="71">
        <v>13</v>
      </c>
      <c r="AA17" s="16">
        <v>99</v>
      </c>
      <c r="AB17" s="59">
        <f t="shared" si="2"/>
        <v>262.24299999999999</v>
      </c>
      <c r="AC17" s="60">
        <f t="shared" si="1"/>
        <v>300.02699999999999</v>
      </c>
    </row>
    <row r="18" spans="1:29" x14ac:dyDescent="0.2">
      <c r="A18" s="209"/>
      <c r="B18" s="12" t="s">
        <v>84</v>
      </c>
      <c r="C18" s="55">
        <v>1.391</v>
      </c>
      <c r="D18" s="56">
        <v>9.2249999999999996</v>
      </c>
      <c r="E18" s="57">
        <v>27.164999999999999</v>
      </c>
      <c r="F18" s="17" t="s">
        <v>87</v>
      </c>
      <c r="G18" s="56" t="s">
        <v>87</v>
      </c>
      <c r="H18" s="18" t="s">
        <v>87</v>
      </c>
      <c r="I18" s="12">
        <f t="shared" si="0"/>
        <v>37.780999999999999</v>
      </c>
      <c r="J18" s="17" t="s">
        <v>87</v>
      </c>
      <c r="K18" s="56" t="s">
        <v>87</v>
      </c>
      <c r="L18" s="14">
        <v>107.292</v>
      </c>
      <c r="M18" s="55" t="s">
        <v>87</v>
      </c>
      <c r="N18" s="56" t="s">
        <v>87</v>
      </c>
      <c r="O18" s="16">
        <v>42.338000000000001</v>
      </c>
      <c r="P18" s="17" t="s">
        <v>87</v>
      </c>
      <c r="Q18" s="56" t="s">
        <v>87</v>
      </c>
      <c r="R18" s="18">
        <v>0.56299999999999994</v>
      </c>
      <c r="S18" s="55" t="s">
        <v>87</v>
      </c>
      <c r="T18" s="56" t="s">
        <v>87</v>
      </c>
      <c r="U18" s="57" t="s">
        <v>87</v>
      </c>
      <c r="V18" s="17" t="s">
        <v>87</v>
      </c>
      <c r="W18" s="56">
        <v>4.8000000000000001E-2</v>
      </c>
      <c r="X18" s="18" t="s">
        <v>87</v>
      </c>
      <c r="Y18" s="55" t="s">
        <v>87</v>
      </c>
      <c r="Z18" s="71">
        <v>13</v>
      </c>
      <c r="AA18" s="16">
        <v>99</v>
      </c>
      <c r="AB18" s="65">
        <f t="shared" si="2"/>
        <v>262.24099999999999</v>
      </c>
      <c r="AC18" s="66">
        <f t="shared" si="1"/>
        <v>300.02199999999999</v>
      </c>
    </row>
    <row r="19" spans="1:29" ht="20.25" thickBot="1" x14ac:dyDescent="0.25">
      <c r="A19" s="210"/>
      <c r="B19" s="26" t="s">
        <v>43</v>
      </c>
      <c r="C19" s="61">
        <f>C17+C16</f>
        <v>1.552</v>
      </c>
      <c r="D19" s="73">
        <f>D17+D16</f>
        <v>10.045</v>
      </c>
      <c r="E19" s="63">
        <f>E17+E16</f>
        <v>27.486999999999998</v>
      </c>
      <c r="F19" s="31" t="s">
        <v>87</v>
      </c>
      <c r="G19" s="62" t="s">
        <v>87</v>
      </c>
      <c r="H19" s="32" t="s">
        <v>87</v>
      </c>
      <c r="I19" s="64">
        <f t="shared" si="0"/>
        <v>39.083999999999996</v>
      </c>
      <c r="J19" s="31" t="s">
        <v>87</v>
      </c>
      <c r="K19" s="62" t="s">
        <v>87</v>
      </c>
      <c r="L19" s="28">
        <f>L16+L17</f>
        <v>144.81800000000001</v>
      </c>
      <c r="M19" s="61" t="s">
        <v>87</v>
      </c>
      <c r="N19" s="62" t="s">
        <v>87</v>
      </c>
      <c r="O19" s="30">
        <f>O17+O16</f>
        <v>43.384999999999998</v>
      </c>
      <c r="P19" s="31" t="s">
        <v>87</v>
      </c>
      <c r="Q19" s="62" t="s">
        <v>87</v>
      </c>
      <c r="R19" s="32">
        <v>0.57799999999999996</v>
      </c>
      <c r="S19" s="61" t="s">
        <v>87</v>
      </c>
      <c r="T19" s="62" t="s">
        <v>87</v>
      </c>
      <c r="U19" s="63" t="s">
        <v>87</v>
      </c>
      <c r="V19" s="31">
        <v>3.4000000000000002E-2</v>
      </c>
      <c r="W19" s="73">
        <f>W16+W17</f>
        <v>13.010000000000002</v>
      </c>
      <c r="X19" s="32">
        <v>1.365</v>
      </c>
      <c r="Y19" s="61" t="s">
        <v>87</v>
      </c>
      <c r="Z19" s="73">
        <v>13</v>
      </c>
      <c r="AA19" s="30">
        <v>99</v>
      </c>
      <c r="AB19" s="65">
        <f t="shared" si="2"/>
        <v>315.19</v>
      </c>
      <c r="AC19" s="66">
        <f t="shared" si="1"/>
        <v>354.274</v>
      </c>
    </row>
    <row r="20" spans="1:29" x14ac:dyDescent="0.2">
      <c r="A20" s="208" t="s">
        <v>98</v>
      </c>
      <c r="B20" s="5" t="s">
        <v>1</v>
      </c>
      <c r="C20" s="76" t="s">
        <v>87</v>
      </c>
      <c r="D20" s="52" t="s">
        <v>87</v>
      </c>
      <c r="E20" s="53" t="s">
        <v>87</v>
      </c>
      <c r="F20" s="10" t="s">
        <v>87</v>
      </c>
      <c r="G20" s="52" t="s">
        <v>87</v>
      </c>
      <c r="H20" s="11" t="s">
        <v>87</v>
      </c>
      <c r="I20" s="5">
        <f t="shared" si="0"/>
        <v>0</v>
      </c>
      <c r="J20" s="10" t="s">
        <v>87</v>
      </c>
      <c r="K20" s="52" t="s">
        <v>87</v>
      </c>
      <c r="L20" s="7" t="s">
        <v>87</v>
      </c>
      <c r="M20" s="51" t="s">
        <v>87</v>
      </c>
      <c r="N20" s="52" t="s">
        <v>87</v>
      </c>
      <c r="O20" s="53" t="s">
        <v>87</v>
      </c>
      <c r="P20" s="10" t="s">
        <v>87</v>
      </c>
      <c r="Q20" s="52" t="s">
        <v>87</v>
      </c>
      <c r="R20" s="11" t="s">
        <v>87</v>
      </c>
      <c r="S20" s="51" t="s">
        <v>87</v>
      </c>
      <c r="T20" s="52" t="s">
        <v>87</v>
      </c>
      <c r="U20" s="53" t="s">
        <v>87</v>
      </c>
      <c r="V20" s="10" t="s">
        <v>87</v>
      </c>
      <c r="W20" s="52" t="s">
        <v>87</v>
      </c>
      <c r="X20" s="11" t="s">
        <v>87</v>
      </c>
      <c r="Y20" s="51" t="s">
        <v>87</v>
      </c>
      <c r="Z20" s="52" t="s">
        <v>87</v>
      </c>
      <c r="AA20" s="53" t="s">
        <v>87</v>
      </c>
      <c r="AB20" s="54">
        <f t="shared" si="2"/>
        <v>0</v>
      </c>
      <c r="AC20" s="70">
        <f t="shared" si="1"/>
        <v>0</v>
      </c>
    </row>
    <row r="21" spans="1:29" x14ac:dyDescent="0.2">
      <c r="A21" s="209"/>
      <c r="B21" s="12" t="s">
        <v>13</v>
      </c>
      <c r="C21" s="55" t="s">
        <v>87</v>
      </c>
      <c r="D21" s="56" t="s">
        <v>87</v>
      </c>
      <c r="E21" s="57" t="s">
        <v>87</v>
      </c>
      <c r="F21" s="17" t="s">
        <v>87</v>
      </c>
      <c r="G21" s="56" t="s">
        <v>87</v>
      </c>
      <c r="H21" s="18" t="s">
        <v>87</v>
      </c>
      <c r="I21" s="12">
        <f t="shared" si="0"/>
        <v>0</v>
      </c>
      <c r="J21" s="17" t="s">
        <v>87</v>
      </c>
      <c r="K21" s="56" t="s">
        <v>87</v>
      </c>
      <c r="L21" s="14" t="s">
        <v>87</v>
      </c>
      <c r="M21" s="55" t="s">
        <v>87</v>
      </c>
      <c r="N21" s="56" t="s">
        <v>87</v>
      </c>
      <c r="O21" s="57" t="s">
        <v>87</v>
      </c>
      <c r="P21" s="17" t="s">
        <v>87</v>
      </c>
      <c r="Q21" s="56" t="s">
        <v>87</v>
      </c>
      <c r="R21" s="18" t="s">
        <v>87</v>
      </c>
      <c r="S21" s="55" t="s">
        <v>87</v>
      </c>
      <c r="T21" s="56" t="s">
        <v>87</v>
      </c>
      <c r="U21" s="57" t="s">
        <v>87</v>
      </c>
      <c r="V21" s="17" t="s">
        <v>87</v>
      </c>
      <c r="W21" s="56" t="s">
        <v>87</v>
      </c>
      <c r="X21" s="18" t="s">
        <v>87</v>
      </c>
      <c r="Y21" s="55" t="s">
        <v>87</v>
      </c>
      <c r="Z21" s="56" t="s">
        <v>87</v>
      </c>
      <c r="AA21" s="57" t="s">
        <v>87</v>
      </c>
      <c r="AB21" s="65">
        <f t="shared" si="2"/>
        <v>0</v>
      </c>
      <c r="AC21" s="66">
        <f t="shared" si="1"/>
        <v>0</v>
      </c>
    </row>
    <row r="22" spans="1:29" x14ac:dyDescent="0.2">
      <c r="A22" s="209"/>
      <c r="B22" s="12" t="s">
        <v>84</v>
      </c>
      <c r="C22" s="55" t="s">
        <v>87</v>
      </c>
      <c r="D22" s="56" t="s">
        <v>87</v>
      </c>
      <c r="E22" s="57" t="s">
        <v>87</v>
      </c>
      <c r="F22" s="17" t="s">
        <v>87</v>
      </c>
      <c r="G22" s="56" t="s">
        <v>87</v>
      </c>
      <c r="H22" s="18" t="s">
        <v>87</v>
      </c>
      <c r="I22" s="12">
        <f t="shared" si="0"/>
        <v>0</v>
      </c>
      <c r="J22" s="17" t="s">
        <v>87</v>
      </c>
      <c r="K22" s="56" t="s">
        <v>87</v>
      </c>
      <c r="L22" s="14" t="s">
        <v>87</v>
      </c>
      <c r="M22" s="55" t="s">
        <v>87</v>
      </c>
      <c r="N22" s="56" t="s">
        <v>87</v>
      </c>
      <c r="O22" s="57" t="s">
        <v>87</v>
      </c>
      <c r="P22" s="17" t="s">
        <v>87</v>
      </c>
      <c r="Q22" s="56" t="s">
        <v>87</v>
      </c>
      <c r="R22" s="18" t="s">
        <v>87</v>
      </c>
      <c r="S22" s="55" t="s">
        <v>87</v>
      </c>
      <c r="T22" s="56" t="s">
        <v>87</v>
      </c>
      <c r="U22" s="57" t="s">
        <v>87</v>
      </c>
      <c r="V22" s="17" t="s">
        <v>87</v>
      </c>
      <c r="W22" s="56" t="s">
        <v>87</v>
      </c>
      <c r="X22" s="18" t="s">
        <v>87</v>
      </c>
      <c r="Y22" s="55" t="s">
        <v>87</v>
      </c>
      <c r="Z22" s="56" t="s">
        <v>87</v>
      </c>
      <c r="AA22" s="57" t="s">
        <v>87</v>
      </c>
      <c r="AB22" s="59">
        <f t="shared" si="2"/>
        <v>0</v>
      </c>
      <c r="AC22" s="60">
        <f t="shared" si="1"/>
        <v>0</v>
      </c>
    </row>
    <row r="23" spans="1:29" ht="20.25" thickBot="1" x14ac:dyDescent="0.25">
      <c r="A23" s="210"/>
      <c r="B23" s="26" t="s">
        <v>43</v>
      </c>
      <c r="C23" s="61" t="s">
        <v>87</v>
      </c>
      <c r="D23" s="62" t="s">
        <v>87</v>
      </c>
      <c r="E23" s="63" t="s">
        <v>87</v>
      </c>
      <c r="F23" s="31" t="s">
        <v>87</v>
      </c>
      <c r="G23" s="62" t="s">
        <v>87</v>
      </c>
      <c r="H23" s="32" t="s">
        <v>87</v>
      </c>
      <c r="I23" s="64">
        <f t="shared" si="0"/>
        <v>0</v>
      </c>
      <c r="J23" s="31" t="s">
        <v>87</v>
      </c>
      <c r="K23" s="62" t="s">
        <v>87</v>
      </c>
      <c r="L23" s="28" t="s">
        <v>87</v>
      </c>
      <c r="M23" s="61" t="s">
        <v>87</v>
      </c>
      <c r="N23" s="62" t="s">
        <v>87</v>
      </c>
      <c r="O23" s="63" t="s">
        <v>87</v>
      </c>
      <c r="P23" s="31" t="s">
        <v>87</v>
      </c>
      <c r="Q23" s="62" t="s">
        <v>87</v>
      </c>
      <c r="R23" s="32" t="s">
        <v>87</v>
      </c>
      <c r="S23" s="61" t="s">
        <v>87</v>
      </c>
      <c r="T23" s="62" t="s">
        <v>87</v>
      </c>
      <c r="U23" s="63" t="s">
        <v>87</v>
      </c>
      <c r="V23" s="31" t="s">
        <v>87</v>
      </c>
      <c r="W23" s="62" t="s">
        <v>87</v>
      </c>
      <c r="X23" s="32" t="s">
        <v>87</v>
      </c>
      <c r="Y23" s="61" t="s">
        <v>87</v>
      </c>
      <c r="Z23" s="62" t="s">
        <v>87</v>
      </c>
      <c r="AA23" s="63" t="s">
        <v>87</v>
      </c>
      <c r="AB23" s="65">
        <f t="shared" si="2"/>
        <v>0</v>
      </c>
      <c r="AC23" s="66">
        <f t="shared" si="1"/>
        <v>0</v>
      </c>
    </row>
    <row r="24" spans="1:29" x14ac:dyDescent="0.2">
      <c r="A24" s="208" t="s">
        <v>86</v>
      </c>
      <c r="B24" s="5" t="s">
        <v>1</v>
      </c>
      <c r="C24" s="51" t="s">
        <v>87</v>
      </c>
      <c r="D24" s="52">
        <v>0.89600000000000002</v>
      </c>
      <c r="E24" s="53">
        <v>2.3E-2</v>
      </c>
      <c r="F24" s="10" t="s">
        <v>87</v>
      </c>
      <c r="G24" s="52" t="s">
        <v>87</v>
      </c>
      <c r="H24" s="11">
        <v>1.6E-2</v>
      </c>
      <c r="I24" s="5">
        <f t="shared" si="0"/>
        <v>0.93500000000000005</v>
      </c>
      <c r="J24" s="10" t="s">
        <v>87</v>
      </c>
      <c r="K24" s="52" t="s">
        <v>87</v>
      </c>
      <c r="L24" s="7">
        <v>6.57</v>
      </c>
      <c r="M24" s="51" t="s">
        <v>87</v>
      </c>
      <c r="N24" s="52" t="s">
        <v>87</v>
      </c>
      <c r="O24" s="53">
        <v>0.80600000000000005</v>
      </c>
      <c r="P24" s="10" t="s">
        <v>87</v>
      </c>
      <c r="Q24" s="52" t="s">
        <v>87</v>
      </c>
      <c r="R24" s="11">
        <v>8.3000000000000004E-2</v>
      </c>
      <c r="S24" s="51" t="s">
        <v>87</v>
      </c>
      <c r="T24" s="52" t="s">
        <v>87</v>
      </c>
      <c r="U24" s="53" t="s">
        <v>87</v>
      </c>
      <c r="V24" s="10">
        <v>2.8000000000000001E-2</v>
      </c>
      <c r="W24" s="52">
        <v>0.17199999999999999</v>
      </c>
      <c r="X24" s="11">
        <v>0.17499999999999999</v>
      </c>
      <c r="Y24" s="51" t="s">
        <v>87</v>
      </c>
      <c r="Z24" s="52" t="s">
        <v>87</v>
      </c>
      <c r="AA24" s="53" t="s">
        <v>87</v>
      </c>
      <c r="AB24" s="54">
        <f t="shared" si="2"/>
        <v>7.8339999999999996</v>
      </c>
      <c r="AC24" s="70">
        <f t="shared" si="1"/>
        <v>8.7690000000000001</v>
      </c>
    </row>
    <row r="25" spans="1:29" x14ac:dyDescent="0.2">
      <c r="A25" s="209"/>
      <c r="B25" s="12" t="s">
        <v>13</v>
      </c>
      <c r="C25" s="55" t="s">
        <v>87</v>
      </c>
      <c r="D25" s="56" t="s">
        <v>87</v>
      </c>
      <c r="E25" s="57" t="s">
        <v>87</v>
      </c>
      <c r="F25" s="17" t="s">
        <v>87</v>
      </c>
      <c r="G25" s="56" t="s">
        <v>87</v>
      </c>
      <c r="H25" s="18" t="s">
        <v>87</v>
      </c>
      <c r="I25" s="12">
        <f t="shared" si="0"/>
        <v>0</v>
      </c>
      <c r="J25" s="17" t="s">
        <v>87</v>
      </c>
      <c r="K25" s="56" t="s">
        <v>87</v>
      </c>
      <c r="L25" s="14" t="s">
        <v>87</v>
      </c>
      <c r="M25" s="55" t="s">
        <v>87</v>
      </c>
      <c r="N25" s="56" t="s">
        <v>87</v>
      </c>
      <c r="O25" s="57" t="s">
        <v>87</v>
      </c>
      <c r="P25" s="17" t="s">
        <v>87</v>
      </c>
      <c r="Q25" s="56" t="s">
        <v>87</v>
      </c>
      <c r="R25" s="18" t="s">
        <v>87</v>
      </c>
      <c r="S25" s="55" t="s">
        <v>87</v>
      </c>
      <c r="T25" s="56" t="s">
        <v>87</v>
      </c>
      <c r="U25" s="57" t="s">
        <v>87</v>
      </c>
      <c r="V25" s="17" t="s">
        <v>87</v>
      </c>
      <c r="W25" s="56" t="s">
        <v>87</v>
      </c>
      <c r="X25" s="18" t="s">
        <v>87</v>
      </c>
      <c r="Y25" s="55" t="s">
        <v>87</v>
      </c>
      <c r="Z25" s="56" t="s">
        <v>87</v>
      </c>
      <c r="AA25" s="57" t="s">
        <v>87</v>
      </c>
      <c r="AB25" s="59">
        <f t="shared" si="2"/>
        <v>0</v>
      </c>
      <c r="AC25" s="60">
        <f t="shared" si="1"/>
        <v>0</v>
      </c>
    </row>
    <row r="26" spans="1:29" x14ac:dyDescent="0.2">
      <c r="A26" s="209"/>
      <c r="B26" s="12" t="s">
        <v>84</v>
      </c>
      <c r="C26" s="55" t="s">
        <v>87</v>
      </c>
      <c r="D26" s="56" t="s">
        <v>87</v>
      </c>
      <c r="E26" s="57" t="s">
        <v>87</v>
      </c>
      <c r="F26" s="17" t="s">
        <v>87</v>
      </c>
      <c r="G26" s="56" t="s">
        <v>87</v>
      </c>
      <c r="H26" s="18" t="s">
        <v>87</v>
      </c>
      <c r="I26" s="12">
        <f t="shared" si="0"/>
        <v>0</v>
      </c>
      <c r="J26" s="17" t="s">
        <v>87</v>
      </c>
      <c r="K26" s="56" t="s">
        <v>87</v>
      </c>
      <c r="L26" s="14" t="s">
        <v>87</v>
      </c>
      <c r="M26" s="55" t="s">
        <v>87</v>
      </c>
      <c r="N26" s="56" t="s">
        <v>87</v>
      </c>
      <c r="O26" s="57" t="s">
        <v>87</v>
      </c>
      <c r="P26" s="17" t="s">
        <v>87</v>
      </c>
      <c r="Q26" s="56" t="s">
        <v>87</v>
      </c>
      <c r="R26" s="18" t="s">
        <v>87</v>
      </c>
      <c r="S26" s="55" t="s">
        <v>87</v>
      </c>
      <c r="T26" s="56" t="s">
        <v>87</v>
      </c>
      <c r="U26" s="57" t="s">
        <v>87</v>
      </c>
      <c r="V26" s="17" t="s">
        <v>87</v>
      </c>
      <c r="W26" s="56" t="s">
        <v>87</v>
      </c>
      <c r="X26" s="18" t="s">
        <v>87</v>
      </c>
      <c r="Y26" s="55" t="s">
        <v>87</v>
      </c>
      <c r="Z26" s="56" t="s">
        <v>87</v>
      </c>
      <c r="AA26" s="57" t="s">
        <v>87</v>
      </c>
      <c r="AB26" s="65">
        <f t="shared" si="2"/>
        <v>0</v>
      </c>
      <c r="AC26" s="66">
        <f t="shared" si="1"/>
        <v>0</v>
      </c>
    </row>
    <row r="27" spans="1:29" ht="20.25" thickBot="1" x14ac:dyDescent="0.25">
      <c r="A27" s="210"/>
      <c r="B27" s="26" t="s">
        <v>43</v>
      </c>
      <c r="C27" s="61" t="s">
        <v>87</v>
      </c>
      <c r="D27" s="62">
        <v>0.89600000000000002</v>
      </c>
      <c r="E27" s="63">
        <v>2.3E-2</v>
      </c>
      <c r="F27" s="31" t="s">
        <v>87</v>
      </c>
      <c r="G27" s="62" t="s">
        <v>87</v>
      </c>
      <c r="H27" s="32">
        <v>1.6E-2</v>
      </c>
      <c r="I27" s="64">
        <f t="shared" si="0"/>
        <v>0.93500000000000005</v>
      </c>
      <c r="J27" s="31" t="s">
        <v>87</v>
      </c>
      <c r="K27" s="62" t="s">
        <v>87</v>
      </c>
      <c r="L27" s="28">
        <v>6.57</v>
      </c>
      <c r="M27" s="61" t="s">
        <v>87</v>
      </c>
      <c r="N27" s="62" t="s">
        <v>87</v>
      </c>
      <c r="O27" s="63">
        <v>0.80600000000000005</v>
      </c>
      <c r="P27" s="31" t="s">
        <v>87</v>
      </c>
      <c r="Q27" s="62" t="s">
        <v>87</v>
      </c>
      <c r="R27" s="32">
        <v>8.3000000000000004E-2</v>
      </c>
      <c r="S27" s="61" t="s">
        <v>87</v>
      </c>
      <c r="T27" s="62" t="s">
        <v>87</v>
      </c>
      <c r="U27" s="63" t="s">
        <v>87</v>
      </c>
      <c r="V27" s="31">
        <v>2.8000000000000001E-2</v>
      </c>
      <c r="W27" s="62">
        <v>0.17199999999999999</v>
      </c>
      <c r="X27" s="32">
        <v>0.17499999999999999</v>
      </c>
      <c r="Y27" s="61" t="s">
        <v>87</v>
      </c>
      <c r="Z27" s="62" t="s">
        <v>87</v>
      </c>
      <c r="AA27" s="63" t="s">
        <v>87</v>
      </c>
      <c r="AB27" s="65">
        <f t="shared" si="2"/>
        <v>7.8339999999999996</v>
      </c>
      <c r="AC27" s="66">
        <f t="shared" si="1"/>
        <v>8.7690000000000001</v>
      </c>
    </row>
    <row r="28" spans="1:29" x14ac:dyDescent="0.2">
      <c r="A28" s="208" t="s">
        <v>70</v>
      </c>
      <c r="B28" s="5" t="s">
        <v>1</v>
      </c>
      <c r="C28" s="77">
        <v>0.08</v>
      </c>
      <c r="D28" s="52">
        <v>4.7E-2</v>
      </c>
      <c r="E28" s="53">
        <v>0.83499999999999996</v>
      </c>
      <c r="F28" s="10" t="s">
        <v>87</v>
      </c>
      <c r="G28" s="52" t="s">
        <v>87</v>
      </c>
      <c r="H28" s="11" t="s">
        <v>87</v>
      </c>
      <c r="I28" s="5">
        <f t="shared" si="0"/>
        <v>0.96199999999999997</v>
      </c>
      <c r="J28" s="10" t="s">
        <v>87</v>
      </c>
      <c r="K28" s="52" t="s">
        <v>87</v>
      </c>
      <c r="L28" s="7">
        <v>2.069</v>
      </c>
      <c r="M28" s="51" t="s">
        <v>87</v>
      </c>
      <c r="N28" s="52" t="s">
        <v>87</v>
      </c>
      <c r="O28" s="53" t="s">
        <v>87</v>
      </c>
      <c r="P28" s="10" t="s">
        <v>87</v>
      </c>
      <c r="Q28" s="52" t="s">
        <v>87</v>
      </c>
      <c r="R28" s="11">
        <v>3.0000000000000001E-3</v>
      </c>
      <c r="S28" s="51" t="s">
        <v>87</v>
      </c>
      <c r="T28" s="52" t="s">
        <v>87</v>
      </c>
      <c r="U28" s="53" t="s">
        <v>87</v>
      </c>
      <c r="V28" s="10">
        <v>1.2999999999999999E-2</v>
      </c>
      <c r="W28" s="52">
        <v>2.5000000000000001E-2</v>
      </c>
      <c r="X28" s="11">
        <v>0.72299999999999998</v>
      </c>
      <c r="Y28" s="51" t="s">
        <v>87</v>
      </c>
      <c r="Z28" s="52" t="s">
        <v>87</v>
      </c>
      <c r="AA28" s="53" t="s">
        <v>87</v>
      </c>
      <c r="AB28" s="54">
        <f t="shared" si="2"/>
        <v>2.8329999999999997</v>
      </c>
      <c r="AC28" s="70">
        <f t="shared" si="1"/>
        <v>3.7949999999999999</v>
      </c>
    </row>
    <row r="29" spans="1:29" x14ac:dyDescent="0.2">
      <c r="A29" s="209"/>
      <c r="B29" s="12" t="s">
        <v>13</v>
      </c>
      <c r="C29" s="55" t="s">
        <v>87</v>
      </c>
      <c r="D29" s="56" t="s">
        <v>87</v>
      </c>
      <c r="E29" s="57" t="s">
        <v>87</v>
      </c>
      <c r="F29" s="17" t="s">
        <v>87</v>
      </c>
      <c r="G29" s="56" t="s">
        <v>87</v>
      </c>
      <c r="H29" s="18" t="s">
        <v>87</v>
      </c>
      <c r="I29" s="12">
        <f t="shared" si="0"/>
        <v>0</v>
      </c>
      <c r="J29" s="17" t="s">
        <v>87</v>
      </c>
      <c r="K29" s="56" t="s">
        <v>87</v>
      </c>
      <c r="L29" s="14" t="s">
        <v>87</v>
      </c>
      <c r="M29" s="55" t="s">
        <v>87</v>
      </c>
      <c r="N29" s="56" t="s">
        <v>87</v>
      </c>
      <c r="O29" s="57" t="s">
        <v>87</v>
      </c>
      <c r="P29" s="17" t="s">
        <v>87</v>
      </c>
      <c r="Q29" s="56" t="s">
        <v>87</v>
      </c>
      <c r="R29" s="18" t="s">
        <v>87</v>
      </c>
      <c r="S29" s="55" t="s">
        <v>87</v>
      </c>
      <c r="T29" s="56" t="s">
        <v>87</v>
      </c>
      <c r="U29" s="57" t="s">
        <v>87</v>
      </c>
      <c r="V29" s="17" t="s">
        <v>87</v>
      </c>
      <c r="W29" s="56" t="s">
        <v>87</v>
      </c>
      <c r="X29" s="18" t="s">
        <v>87</v>
      </c>
      <c r="Y29" s="55" t="s">
        <v>87</v>
      </c>
      <c r="Z29" s="56" t="s">
        <v>87</v>
      </c>
      <c r="AA29" s="57" t="s">
        <v>87</v>
      </c>
      <c r="AB29" s="65">
        <f t="shared" si="2"/>
        <v>0</v>
      </c>
      <c r="AC29" s="66">
        <f t="shared" si="1"/>
        <v>0</v>
      </c>
    </row>
    <row r="30" spans="1:29" x14ac:dyDescent="0.2">
      <c r="A30" s="209"/>
      <c r="B30" s="12" t="s">
        <v>84</v>
      </c>
      <c r="C30" s="55" t="s">
        <v>87</v>
      </c>
      <c r="D30" s="56" t="s">
        <v>87</v>
      </c>
      <c r="E30" s="57" t="s">
        <v>87</v>
      </c>
      <c r="F30" s="17" t="s">
        <v>87</v>
      </c>
      <c r="G30" s="56" t="s">
        <v>87</v>
      </c>
      <c r="H30" s="18" t="s">
        <v>87</v>
      </c>
      <c r="I30" s="12">
        <f t="shared" si="0"/>
        <v>0</v>
      </c>
      <c r="J30" s="17" t="s">
        <v>87</v>
      </c>
      <c r="K30" s="56" t="s">
        <v>87</v>
      </c>
      <c r="L30" s="14" t="s">
        <v>87</v>
      </c>
      <c r="M30" s="55" t="s">
        <v>87</v>
      </c>
      <c r="N30" s="56" t="s">
        <v>87</v>
      </c>
      <c r="O30" s="57" t="s">
        <v>87</v>
      </c>
      <c r="P30" s="17" t="s">
        <v>87</v>
      </c>
      <c r="Q30" s="56" t="s">
        <v>87</v>
      </c>
      <c r="R30" s="18" t="s">
        <v>87</v>
      </c>
      <c r="S30" s="55" t="s">
        <v>87</v>
      </c>
      <c r="T30" s="56" t="s">
        <v>87</v>
      </c>
      <c r="U30" s="57" t="s">
        <v>87</v>
      </c>
      <c r="V30" s="17" t="s">
        <v>87</v>
      </c>
      <c r="W30" s="56" t="s">
        <v>87</v>
      </c>
      <c r="X30" s="18" t="s">
        <v>87</v>
      </c>
      <c r="Y30" s="55" t="s">
        <v>87</v>
      </c>
      <c r="Z30" s="56" t="s">
        <v>87</v>
      </c>
      <c r="AA30" s="57" t="s">
        <v>87</v>
      </c>
      <c r="AB30" s="59">
        <f t="shared" si="2"/>
        <v>0</v>
      </c>
      <c r="AC30" s="60">
        <f t="shared" si="1"/>
        <v>0</v>
      </c>
    </row>
    <row r="31" spans="1:29" ht="20.25" thickBot="1" x14ac:dyDescent="0.25">
      <c r="A31" s="210"/>
      <c r="B31" s="26" t="s">
        <v>43</v>
      </c>
      <c r="C31" s="49">
        <v>0.08</v>
      </c>
      <c r="D31" s="62">
        <v>4.7E-2</v>
      </c>
      <c r="E31" s="63">
        <v>0.83499999999999996</v>
      </c>
      <c r="F31" s="31" t="s">
        <v>87</v>
      </c>
      <c r="G31" s="62" t="s">
        <v>87</v>
      </c>
      <c r="H31" s="32" t="s">
        <v>87</v>
      </c>
      <c r="I31" s="78">
        <f t="shared" si="0"/>
        <v>0.96199999999999997</v>
      </c>
      <c r="J31" s="31" t="s">
        <v>87</v>
      </c>
      <c r="K31" s="62" t="s">
        <v>87</v>
      </c>
      <c r="L31" s="28">
        <v>2.069</v>
      </c>
      <c r="M31" s="61" t="s">
        <v>87</v>
      </c>
      <c r="N31" s="62" t="s">
        <v>87</v>
      </c>
      <c r="O31" s="63" t="s">
        <v>87</v>
      </c>
      <c r="P31" s="31" t="s">
        <v>87</v>
      </c>
      <c r="Q31" s="62" t="s">
        <v>87</v>
      </c>
      <c r="R31" s="32">
        <v>3.0000000000000001E-3</v>
      </c>
      <c r="S31" s="61" t="s">
        <v>87</v>
      </c>
      <c r="T31" s="62" t="s">
        <v>87</v>
      </c>
      <c r="U31" s="63" t="s">
        <v>87</v>
      </c>
      <c r="V31" s="31">
        <v>1.2999999999999999E-2</v>
      </c>
      <c r="W31" s="62">
        <v>2.5000000000000001E-2</v>
      </c>
      <c r="X31" s="32">
        <v>0.72299999999999998</v>
      </c>
      <c r="Y31" s="61" t="s">
        <v>87</v>
      </c>
      <c r="Z31" s="62" t="s">
        <v>87</v>
      </c>
      <c r="AA31" s="63" t="s">
        <v>87</v>
      </c>
      <c r="AB31" s="79">
        <f t="shared" si="2"/>
        <v>2.8329999999999997</v>
      </c>
      <c r="AC31" s="80">
        <f t="shared" si="1"/>
        <v>3.7949999999999999</v>
      </c>
    </row>
  </sheetData>
  <mergeCells count="21">
    <mergeCell ref="A20:A23"/>
    <mergeCell ref="A24:A27"/>
    <mergeCell ref="A28:A31"/>
    <mergeCell ref="A1:AC1"/>
    <mergeCell ref="AB2:AB3"/>
    <mergeCell ref="AC2:AC3"/>
    <mergeCell ref="A4:A7"/>
    <mergeCell ref="A8:A11"/>
    <mergeCell ref="A12:A15"/>
    <mergeCell ref="M2:O2"/>
    <mergeCell ref="P2:R2"/>
    <mergeCell ref="S2:U2"/>
    <mergeCell ref="V2:X2"/>
    <mergeCell ref="Y2:AA2"/>
    <mergeCell ref="A2:A3"/>
    <mergeCell ref="B2:B3"/>
    <mergeCell ref="C2:E2"/>
    <mergeCell ref="F2:H2"/>
    <mergeCell ref="I2:I3"/>
    <mergeCell ref="J2:L2"/>
    <mergeCell ref="A16:A19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L31"/>
  <sheetViews>
    <sheetView rightToLeft="1" zoomScaleNormal="100" workbookViewId="0">
      <pane ySplit="3" topLeftCell="A4" activePane="bottomLeft" state="frozen"/>
      <selection activeCell="L8" sqref="L8"/>
      <selection pane="bottomLeft" activeCell="B3" sqref="B1:B1048576"/>
    </sheetView>
  </sheetViews>
  <sheetFormatPr defaultColWidth="9.125" defaultRowHeight="21.75" x14ac:dyDescent="0.2"/>
  <cols>
    <col min="1" max="1" width="13.125" style="1" customWidth="1"/>
    <col min="2" max="2" width="5" style="1" bestFit="1" customWidth="1"/>
    <col min="3" max="3" width="6.375" style="1" bestFit="1" customWidth="1"/>
    <col min="4" max="5" width="7.25" style="1" bestFit="1" customWidth="1"/>
    <col min="6" max="6" width="6.25" style="1" bestFit="1" customWidth="1"/>
    <col min="7" max="7" width="7.25" style="1" bestFit="1" customWidth="1"/>
    <col min="8" max="8" width="4.375" style="1" customWidth="1"/>
    <col min="9" max="9" width="4.625" style="1" customWidth="1"/>
    <col min="10" max="12" width="4.25" style="1" customWidth="1"/>
    <col min="13" max="13" width="4.625" style="1" customWidth="1"/>
    <col min="14" max="14" width="3.875" style="1" customWidth="1"/>
    <col min="15" max="15" width="5.375" style="1" customWidth="1"/>
    <col min="16" max="16" width="4.125" style="1" customWidth="1"/>
    <col min="17" max="17" width="4.625" style="1" customWidth="1"/>
    <col min="18" max="18" width="6.125" style="1" customWidth="1"/>
    <col min="19" max="19" width="6.375" style="1" customWidth="1"/>
    <col min="20" max="16384" width="9.125" style="1"/>
  </cols>
  <sheetData>
    <row r="1" spans="1:38" ht="22.5" thickBot="1" x14ac:dyDescent="0.25">
      <c r="A1" s="227" t="s">
        <v>100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</row>
    <row r="2" spans="1:38" s="81" customFormat="1" ht="18.75" customHeight="1" x14ac:dyDescent="0.2">
      <c r="A2" s="204" t="s">
        <v>52</v>
      </c>
      <c r="B2" s="203"/>
      <c r="C2" s="219" t="s">
        <v>80</v>
      </c>
      <c r="D2" s="204" t="s">
        <v>81</v>
      </c>
      <c r="E2" s="205"/>
      <c r="F2" s="203" t="s">
        <v>82</v>
      </c>
      <c r="G2" s="203"/>
      <c r="H2" s="204" t="s">
        <v>0</v>
      </c>
      <c r="I2" s="205"/>
      <c r="J2" s="204" t="s">
        <v>4</v>
      </c>
      <c r="K2" s="205"/>
      <c r="L2" s="204" t="s">
        <v>89</v>
      </c>
      <c r="M2" s="205"/>
      <c r="N2" s="204" t="s">
        <v>90</v>
      </c>
      <c r="O2" s="205"/>
      <c r="P2" s="204" t="s">
        <v>5</v>
      </c>
      <c r="Q2" s="205"/>
      <c r="R2" s="203" t="s">
        <v>43</v>
      </c>
      <c r="S2" s="205"/>
    </row>
    <row r="3" spans="1:38" s="81" customFormat="1" ht="44.25" customHeight="1" thickBot="1" x14ac:dyDescent="0.25">
      <c r="A3" s="82" t="s">
        <v>83</v>
      </c>
      <c r="B3" s="83" t="s">
        <v>50</v>
      </c>
      <c r="C3" s="220"/>
      <c r="D3" s="82" t="s">
        <v>2</v>
      </c>
      <c r="E3" s="84" t="s">
        <v>3</v>
      </c>
      <c r="F3" s="85" t="s">
        <v>2</v>
      </c>
      <c r="G3" s="83" t="s">
        <v>3</v>
      </c>
      <c r="H3" s="82" t="s">
        <v>2</v>
      </c>
      <c r="I3" s="84" t="s">
        <v>3</v>
      </c>
      <c r="J3" s="82" t="s">
        <v>2</v>
      </c>
      <c r="K3" s="84" t="s">
        <v>3</v>
      </c>
      <c r="L3" s="82" t="s">
        <v>2</v>
      </c>
      <c r="M3" s="84" t="s">
        <v>3</v>
      </c>
      <c r="N3" s="82" t="s">
        <v>2</v>
      </c>
      <c r="O3" s="84" t="s">
        <v>3</v>
      </c>
      <c r="P3" s="82" t="s">
        <v>2</v>
      </c>
      <c r="Q3" s="84" t="s">
        <v>3</v>
      </c>
      <c r="R3" s="85" t="s">
        <v>2</v>
      </c>
      <c r="S3" s="84" t="s">
        <v>3</v>
      </c>
    </row>
    <row r="4" spans="1:38" ht="22.5" customHeight="1" x14ac:dyDescent="0.2">
      <c r="A4" s="221" t="s">
        <v>65</v>
      </c>
      <c r="B4" s="224">
        <v>1201</v>
      </c>
      <c r="C4" s="5" t="s">
        <v>1</v>
      </c>
      <c r="D4" s="6">
        <v>306</v>
      </c>
      <c r="E4" s="7">
        <v>2.25</v>
      </c>
      <c r="F4" s="8">
        <v>3772</v>
      </c>
      <c r="G4" s="9">
        <v>75.739999999999995</v>
      </c>
      <c r="H4" s="10" t="s">
        <v>87</v>
      </c>
      <c r="I4" s="11" t="s">
        <v>87</v>
      </c>
      <c r="J4" s="10" t="s">
        <v>87</v>
      </c>
      <c r="K4" s="11" t="s">
        <v>87</v>
      </c>
      <c r="L4" s="10" t="s">
        <v>87</v>
      </c>
      <c r="M4" s="11" t="s">
        <v>87</v>
      </c>
      <c r="N4" s="10" t="s">
        <v>87</v>
      </c>
      <c r="O4" s="11" t="s">
        <v>87</v>
      </c>
      <c r="P4" s="10" t="s">
        <v>87</v>
      </c>
      <c r="Q4" s="11" t="s">
        <v>87</v>
      </c>
      <c r="R4" s="8">
        <f>SUM(D4+F4)</f>
        <v>4078</v>
      </c>
      <c r="S4" s="7">
        <f>SUM(E4+G4)</f>
        <v>77.989999999999995</v>
      </c>
    </row>
    <row r="5" spans="1:38" x14ac:dyDescent="0.2">
      <c r="A5" s="222"/>
      <c r="B5" s="225"/>
      <c r="C5" s="12" t="s">
        <v>13</v>
      </c>
      <c r="D5" s="13">
        <v>12665</v>
      </c>
      <c r="E5" s="14">
        <v>108.85</v>
      </c>
      <c r="F5" s="15">
        <v>423</v>
      </c>
      <c r="G5" s="16">
        <v>16.690000000000001</v>
      </c>
      <c r="H5" s="17" t="s">
        <v>87</v>
      </c>
      <c r="I5" s="18" t="s">
        <v>87</v>
      </c>
      <c r="J5" s="17" t="s">
        <v>87</v>
      </c>
      <c r="K5" s="18" t="s">
        <v>87</v>
      </c>
      <c r="L5" s="17" t="s">
        <v>87</v>
      </c>
      <c r="M5" s="18" t="s">
        <v>87</v>
      </c>
      <c r="N5" s="17" t="s">
        <v>87</v>
      </c>
      <c r="O5" s="18" t="s">
        <v>87</v>
      </c>
      <c r="P5" s="17" t="s">
        <v>87</v>
      </c>
      <c r="Q5" s="18" t="s">
        <v>87</v>
      </c>
      <c r="R5" s="15">
        <f t="shared" ref="R5:R27" si="0">SUM(D5+F5)</f>
        <v>13088</v>
      </c>
      <c r="S5" s="14">
        <f t="shared" ref="S5:S27" si="1">SUM(E5+G5)</f>
        <v>125.53999999999999</v>
      </c>
    </row>
    <row r="6" spans="1:38" x14ac:dyDescent="0.2">
      <c r="A6" s="222"/>
      <c r="B6" s="225"/>
      <c r="C6" s="12" t="s">
        <v>84</v>
      </c>
      <c r="D6" s="13">
        <v>12665</v>
      </c>
      <c r="E6" s="14">
        <v>108.85</v>
      </c>
      <c r="F6" s="15">
        <v>423</v>
      </c>
      <c r="G6" s="16">
        <v>16.690000000000001</v>
      </c>
      <c r="H6" s="17" t="s">
        <v>87</v>
      </c>
      <c r="I6" s="18" t="s">
        <v>87</v>
      </c>
      <c r="J6" s="17" t="s">
        <v>87</v>
      </c>
      <c r="K6" s="18" t="s">
        <v>87</v>
      </c>
      <c r="L6" s="17" t="s">
        <v>87</v>
      </c>
      <c r="M6" s="18" t="s">
        <v>87</v>
      </c>
      <c r="N6" s="17" t="s">
        <v>87</v>
      </c>
      <c r="O6" s="18" t="s">
        <v>87</v>
      </c>
      <c r="P6" s="17" t="s">
        <v>87</v>
      </c>
      <c r="Q6" s="18" t="s">
        <v>87</v>
      </c>
      <c r="R6" s="15">
        <f t="shared" si="0"/>
        <v>13088</v>
      </c>
      <c r="S6" s="14">
        <f t="shared" si="1"/>
        <v>125.53999999999999</v>
      </c>
    </row>
    <row r="7" spans="1:38" ht="22.5" thickBot="1" x14ac:dyDescent="0.25">
      <c r="A7" s="222"/>
      <c r="B7" s="225"/>
      <c r="C7" s="19" t="s">
        <v>43</v>
      </c>
      <c r="D7" s="20">
        <f>D4+D5</f>
        <v>12971</v>
      </c>
      <c r="E7" s="21">
        <f>E4+E5</f>
        <v>111.1</v>
      </c>
      <c r="F7" s="22">
        <f>F4+F5</f>
        <v>4195</v>
      </c>
      <c r="G7" s="23">
        <f>G4+G5</f>
        <v>92.429999999999993</v>
      </c>
      <c r="H7" s="24" t="s">
        <v>87</v>
      </c>
      <c r="I7" s="25" t="s">
        <v>87</v>
      </c>
      <c r="J7" s="24" t="s">
        <v>87</v>
      </c>
      <c r="K7" s="25" t="s">
        <v>87</v>
      </c>
      <c r="L7" s="24" t="s">
        <v>87</v>
      </c>
      <c r="M7" s="25" t="s">
        <v>87</v>
      </c>
      <c r="N7" s="24" t="s">
        <v>87</v>
      </c>
      <c r="O7" s="25" t="s">
        <v>87</v>
      </c>
      <c r="P7" s="24" t="s">
        <v>87</v>
      </c>
      <c r="Q7" s="25" t="s">
        <v>87</v>
      </c>
      <c r="R7" s="22">
        <f t="shared" si="0"/>
        <v>17166</v>
      </c>
      <c r="S7" s="21">
        <f t="shared" si="1"/>
        <v>203.52999999999997</v>
      </c>
    </row>
    <row r="8" spans="1:38" x14ac:dyDescent="0.2">
      <c r="A8" s="221" t="s">
        <v>66</v>
      </c>
      <c r="B8" s="224">
        <v>1202</v>
      </c>
      <c r="C8" s="5" t="s">
        <v>1</v>
      </c>
      <c r="D8" s="6">
        <v>55</v>
      </c>
      <c r="E8" s="7">
        <v>0.3</v>
      </c>
      <c r="F8" s="8">
        <v>2914</v>
      </c>
      <c r="G8" s="9">
        <v>97.96</v>
      </c>
      <c r="H8" s="10" t="s">
        <v>87</v>
      </c>
      <c r="I8" s="11" t="s">
        <v>87</v>
      </c>
      <c r="J8" s="10" t="s">
        <v>87</v>
      </c>
      <c r="K8" s="11" t="s">
        <v>87</v>
      </c>
      <c r="L8" s="10" t="s">
        <v>87</v>
      </c>
      <c r="M8" s="11" t="s">
        <v>87</v>
      </c>
      <c r="N8" s="10" t="s">
        <v>87</v>
      </c>
      <c r="O8" s="11" t="s">
        <v>87</v>
      </c>
      <c r="P8" s="10" t="s">
        <v>87</v>
      </c>
      <c r="Q8" s="11" t="s">
        <v>87</v>
      </c>
      <c r="R8" s="8">
        <f t="shared" si="0"/>
        <v>2969</v>
      </c>
      <c r="S8" s="7">
        <f t="shared" si="1"/>
        <v>98.259999999999991</v>
      </c>
    </row>
    <row r="9" spans="1:38" x14ac:dyDescent="0.2">
      <c r="A9" s="222"/>
      <c r="B9" s="225"/>
      <c r="C9" s="12" t="s">
        <v>13</v>
      </c>
      <c r="D9" s="13">
        <v>16850</v>
      </c>
      <c r="E9" s="14">
        <v>135.05000000000001</v>
      </c>
      <c r="F9" s="15">
        <v>108</v>
      </c>
      <c r="G9" s="16">
        <v>9.17</v>
      </c>
      <c r="H9" s="17" t="s">
        <v>87</v>
      </c>
      <c r="I9" s="18" t="s">
        <v>87</v>
      </c>
      <c r="J9" s="17" t="s">
        <v>87</v>
      </c>
      <c r="K9" s="18" t="s">
        <v>87</v>
      </c>
      <c r="L9" s="17" t="s">
        <v>87</v>
      </c>
      <c r="M9" s="18" t="s">
        <v>87</v>
      </c>
      <c r="N9" s="17" t="s">
        <v>87</v>
      </c>
      <c r="O9" s="18" t="s">
        <v>87</v>
      </c>
      <c r="P9" s="17" t="s">
        <v>87</v>
      </c>
      <c r="Q9" s="18" t="s">
        <v>87</v>
      </c>
      <c r="R9" s="15">
        <f t="shared" si="0"/>
        <v>16958</v>
      </c>
      <c r="S9" s="14">
        <f t="shared" si="1"/>
        <v>144.22</v>
      </c>
    </row>
    <row r="10" spans="1:38" x14ac:dyDescent="0.2">
      <c r="A10" s="222"/>
      <c r="B10" s="225"/>
      <c r="C10" s="12" t="s">
        <v>84</v>
      </c>
      <c r="D10" s="13">
        <v>16798</v>
      </c>
      <c r="E10" s="14">
        <v>134.9</v>
      </c>
      <c r="F10" s="15">
        <v>108</v>
      </c>
      <c r="G10" s="16">
        <v>9.17</v>
      </c>
      <c r="H10" s="17" t="s">
        <v>87</v>
      </c>
      <c r="I10" s="18" t="s">
        <v>87</v>
      </c>
      <c r="J10" s="17" t="s">
        <v>87</v>
      </c>
      <c r="K10" s="18" t="s">
        <v>87</v>
      </c>
      <c r="L10" s="17" t="s">
        <v>87</v>
      </c>
      <c r="M10" s="18" t="s">
        <v>87</v>
      </c>
      <c r="N10" s="17" t="s">
        <v>87</v>
      </c>
      <c r="O10" s="18" t="s">
        <v>87</v>
      </c>
      <c r="P10" s="17" t="s">
        <v>87</v>
      </c>
      <c r="Q10" s="18" t="s">
        <v>87</v>
      </c>
      <c r="R10" s="15">
        <f t="shared" si="0"/>
        <v>16906</v>
      </c>
      <c r="S10" s="14">
        <f t="shared" si="1"/>
        <v>144.07</v>
      </c>
    </row>
    <row r="11" spans="1:38" ht="22.5" thickBot="1" x14ac:dyDescent="0.25">
      <c r="A11" s="223"/>
      <c r="B11" s="226"/>
      <c r="C11" s="26" t="s">
        <v>43</v>
      </c>
      <c r="D11" s="27">
        <f>D8+D9</f>
        <v>16905</v>
      </c>
      <c r="E11" s="28">
        <f>E8+E9</f>
        <v>135.35000000000002</v>
      </c>
      <c r="F11" s="29">
        <f>F8+F9</f>
        <v>3022</v>
      </c>
      <c r="G11" s="30">
        <f>G8+G9</f>
        <v>107.13</v>
      </c>
      <c r="H11" s="31" t="s">
        <v>87</v>
      </c>
      <c r="I11" s="32" t="s">
        <v>87</v>
      </c>
      <c r="J11" s="31" t="s">
        <v>87</v>
      </c>
      <c r="K11" s="32" t="s">
        <v>87</v>
      </c>
      <c r="L11" s="31" t="s">
        <v>87</v>
      </c>
      <c r="M11" s="32" t="s">
        <v>87</v>
      </c>
      <c r="N11" s="31" t="s">
        <v>87</v>
      </c>
      <c r="O11" s="32" t="s">
        <v>87</v>
      </c>
      <c r="P11" s="31" t="s">
        <v>87</v>
      </c>
      <c r="Q11" s="32" t="s">
        <v>87</v>
      </c>
      <c r="R11" s="29">
        <f t="shared" si="0"/>
        <v>19927</v>
      </c>
      <c r="S11" s="28">
        <f t="shared" si="1"/>
        <v>242.48000000000002</v>
      </c>
    </row>
    <row r="12" spans="1:38" x14ac:dyDescent="0.2">
      <c r="A12" s="222" t="s">
        <v>67</v>
      </c>
      <c r="B12" s="225">
        <v>1301</v>
      </c>
      <c r="C12" s="33" t="s">
        <v>1</v>
      </c>
      <c r="D12" s="34">
        <v>78</v>
      </c>
      <c r="E12" s="35">
        <v>3.19</v>
      </c>
      <c r="F12" s="36">
        <v>2332</v>
      </c>
      <c r="G12" s="37">
        <v>50.02</v>
      </c>
      <c r="H12" s="38" t="s">
        <v>87</v>
      </c>
      <c r="I12" s="39" t="s">
        <v>87</v>
      </c>
      <c r="J12" s="38" t="s">
        <v>87</v>
      </c>
      <c r="K12" s="39" t="s">
        <v>87</v>
      </c>
      <c r="L12" s="38" t="s">
        <v>87</v>
      </c>
      <c r="M12" s="39" t="s">
        <v>87</v>
      </c>
      <c r="N12" s="38" t="s">
        <v>87</v>
      </c>
      <c r="O12" s="39" t="s">
        <v>87</v>
      </c>
      <c r="P12" s="38" t="s">
        <v>87</v>
      </c>
      <c r="Q12" s="39" t="s">
        <v>87</v>
      </c>
      <c r="R12" s="36">
        <f t="shared" si="0"/>
        <v>2410</v>
      </c>
      <c r="S12" s="35">
        <f t="shared" si="1"/>
        <v>53.21</v>
      </c>
    </row>
    <row r="13" spans="1:38" x14ac:dyDescent="0.2">
      <c r="A13" s="222"/>
      <c r="B13" s="225"/>
      <c r="C13" s="12" t="s">
        <v>13</v>
      </c>
      <c r="D13" s="13">
        <v>9101</v>
      </c>
      <c r="E13" s="14">
        <v>41.11</v>
      </c>
      <c r="F13" s="15">
        <v>4</v>
      </c>
      <c r="G13" s="16">
        <v>0.17</v>
      </c>
      <c r="H13" s="17" t="s">
        <v>87</v>
      </c>
      <c r="I13" s="18" t="s">
        <v>87</v>
      </c>
      <c r="J13" s="17" t="s">
        <v>87</v>
      </c>
      <c r="K13" s="18" t="s">
        <v>87</v>
      </c>
      <c r="L13" s="17" t="s">
        <v>87</v>
      </c>
      <c r="M13" s="18" t="s">
        <v>87</v>
      </c>
      <c r="N13" s="17" t="s">
        <v>87</v>
      </c>
      <c r="O13" s="18" t="s">
        <v>87</v>
      </c>
      <c r="P13" s="17" t="s">
        <v>87</v>
      </c>
      <c r="Q13" s="18" t="s">
        <v>87</v>
      </c>
      <c r="R13" s="15">
        <f t="shared" si="0"/>
        <v>9105</v>
      </c>
      <c r="S13" s="14">
        <f t="shared" si="1"/>
        <v>41.28</v>
      </c>
    </row>
    <row r="14" spans="1:38" x14ac:dyDescent="0.2">
      <c r="A14" s="222"/>
      <c r="B14" s="225"/>
      <c r="C14" s="12" t="s">
        <v>84</v>
      </c>
      <c r="D14" s="13">
        <v>9101</v>
      </c>
      <c r="E14" s="14">
        <v>41.11</v>
      </c>
      <c r="F14" s="15">
        <v>4</v>
      </c>
      <c r="G14" s="16">
        <v>0.17</v>
      </c>
      <c r="H14" s="17" t="s">
        <v>87</v>
      </c>
      <c r="I14" s="18" t="s">
        <v>87</v>
      </c>
      <c r="J14" s="17" t="s">
        <v>87</v>
      </c>
      <c r="K14" s="18" t="s">
        <v>87</v>
      </c>
      <c r="L14" s="17" t="s">
        <v>87</v>
      </c>
      <c r="M14" s="18" t="s">
        <v>87</v>
      </c>
      <c r="N14" s="17" t="s">
        <v>87</v>
      </c>
      <c r="O14" s="18" t="s">
        <v>87</v>
      </c>
      <c r="P14" s="17" t="s">
        <v>87</v>
      </c>
      <c r="Q14" s="18" t="s">
        <v>87</v>
      </c>
      <c r="R14" s="15">
        <f t="shared" si="0"/>
        <v>9105</v>
      </c>
      <c r="S14" s="14">
        <f t="shared" si="1"/>
        <v>41.28</v>
      </c>
    </row>
    <row r="15" spans="1:38" ht="22.5" thickBot="1" x14ac:dyDescent="0.25">
      <c r="A15" s="222"/>
      <c r="B15" s="225"/>
      <c r="C15" s="19" t="s">
        <v>43</v>
      </c>
      <c r="D15" s="20">
        <f>D12+D13</f>
        <v>9179</v>
      </c>
      <c r="E15" s="21">
        <f>E12+E13</f>
        <v>44.3</v>
      </c>
      <c r="F15" s="22">
        <f>F12+F13</f>
        <v>2336</v>
      </c>
      <c r="G15" s="23">
        <f>G12+G13</f>
        <v>50.190000000000005</v>
      </c>
      <c r="H15" s="24" t="s">
        <v>87</v>
      </c>
      <c r="I15" s="25" t="s">
        <v>87</v>
      </c>
      <c r="J15" s="24" t="s">
        <v>87</v>
      </c>
      <c r="K15" s="25" t="s">
        <v>87</v>
      </c>
      <c r="L15" s="24" t="s">
        <v>87</v>
      </c>
      <c r="M15" s="25" t="s">
        <v>87</v>
      </c>
      <c r="N15" s="24" t="s">
        <v>87</v>
      </c>
      <c r="O15" s="25" t="s">
        <v>87</v>
      </c>
      <c r="P15" s="24" t="s">
        <v>87</v>
      </c>
      <c r="Q15" s="25" t="s">
        <v>87</v>
      </c>
      <c r="R15" s="22">
        <f t="shared" si="0"/>
        <v>11515</v>
      </c>
      <c r="S15" s="21">
        <f t="shared" si="1"/>
        <v>94.490000000000009</v>
      </c>
    </row>
    <row r="16" spans="1:38" x14ac:dyDescent="0.2">
      <c r="A16" s="221" t="s">
        <v>85</v>
      </c>
      <c r="B16" s="224">
        <v>1401</v>
      </c>
      <c r="C16" s="5" t="s">
        <v>1</v>
      </c>
      <c r="D16" s="6">
        <v>264</v>
      </c>
      <c r="E16" s="7">
        <v>1.3</v>
      </c>
      <c r="F16" s="8">
        <v>5669</v>
      </c>
      <c r="G16" s="9">
        <v>127.86</v>
      </c>
      <c r="H16" s="10" t="s">
        <v>87</v>
      </c>
      <c r="I16" s="11" t="s">
        <v>87</v>
      </c>
      <c r="J16" s="10" t="s">
        <v>87</v>
      </c>
      <c r="K16" s="11" t="s">
        <v>87</v>
      </c>
      <c r="L16" s="10" t="s">
        <v>87</v>
      </c>
      <c r="M16" s="11" t="s">
        <v>87</v>
      </c>
      <c r="N16" s="10" t="s">
        <v>87</v>
      </c>
      <c r="O16" s="11" t="s">
        <v>87</v>
      </c>
      <c r="P16" s="10" t="s">
        <v>87</v>
      </c>
      <c r="Q16" s="11" t="s">
        <v>87</v>
      </c>
      <c r="R16" s="8">
        <f t="shared" si="0"/>
        <v>5933</v>
      </c>
      <c r="S16" s="7">
        <f t="shared" si="1"/>
        <v>129.16</v>
      </c>
    </row>
    <row r="17" spans="1:19" x14ac:dyDescent="0.2">
      <c r="A17" s="222"/>
      <c r="B17" s="225"/>
      <c r="C17" s="12" t="s">
        <v>13</v>
      </c>
      <c r="D17" s="13">
        <v>8852</v>
      </c>
      <c r="E17" s="14">
        <v>37.783999999999999</v>
      </c>
      <c r="F17" s="15">
        <v>76</v>
      </c>
      <c r="G17" s="16">
        <v>13.35</v>
      </c>
      <c r="H17" s="17" t="s">
        <v>87</v>
      </c>
      <c r="I17" s="18" t="s">
        <v>87</v>
      </c>
      <c r="J17" s="17" t="s">
        <v>87</v>
      </c>
      <c r="K17" s="18" t="s">
        <v>87</v>
      </c>
      <c r="L17" s="17" t="s">
        <v>87</v>
      </c>
      <c r="M17" s="18" t="s">
        <v>87</v>
      </c>
      <c r="N17" s="17" t="s">
        <v>87</v>
      </c>
      <c r="O17" s="18" t="s">
        <v>87</v>
      </c>
      <c r="P17" s="17" t="s">
        <v>87</v>
      </c>
      <c r="Q17" s="18" t="s">
        <v>87</v>
      </c>
      <c r="R17" s="15">
        <f t="shared" si="0"/>
        <v>8928</v>
      </c>
      <c r="S17" s="14">
        <f t="shared" si="1"/>
        <v>51.134</v>
      </c>
    </row>
    <row r="18" spans="1:19" x14ac:dyDescent="0.2">
      <c r="A18" s="222"/>
      <c r="B18" s="225"/>
      <c r="C18" s="12" t="s">
        <v>84</v>
      </c>
      <c r="D18" s="13">
        <v>8850</v>
      </c>
      <c r="E18" s="14">
        <v>37.780999999999999</v>
      </c>
      <c r="F18" s="15">
        <v>74</v>
      </c>
      <c r="G18" s="16">
        <v>13.32</v>
      </c>
      <c r="H18" s="17" t="s">
        <v>87</v>
      </c>
      <c r="I18" s="18" t="s">
        <v>87</v>
      </c>
      <c r="J18" s="17" t="s">
        <v>87</v>
      </c>
      <c r="K18" s="18" t="s">
        <v>87</v>
      </c>
      <c r="L18" s="17" t="s">
        <v>87</v>
      </c>
      <c r="M18" s="18" t="s">
        <v>87</v>
      </c>
      <c r="N18" s="17" t="s">
        <v>87</v>
      </c>
      <c r="O18" s="18" t="s">
        <v>87</v>
      </c>
      <c r="P18" s="17" t="s">
        <v>87</v>
      </c>
      <c r="Q18" s="18" t="s">
        <v>87</v>
      </c>
      <c r="R18" s="15">
        <f t="shared" si="0"/>
        <v>8924</v>
      </c>
      <c r="S18" s="14">
        <f t="shared" si="1"/>
        <v>51.100999999999999</v>
      </c>
    </row>
    <row r="19" spans="1:19" ht="22.5" thickBot="1" x14ac:dyDescent="0.25">
      <c r="A19" s="223"/>
      <c r="B19" s="226"/>
      <c r="C19" s="26" t="s">
        <v>43</v>
      </c>
      <c r="D19" s="27">
        <f>D16+D17</f>
        <v>9116</v>
      </c>
      <c r="E19" s="28">
        <f>E16+E17</f>
        <v>39.083999999999996</v>
      </c>
      <c r="F19" s="29">
        <f>F16+F17</f>
        <v>5745</v>
      </c>
      <c r="G19" s="30">
        <f>G16+G17</f>
        <v>141.21</v>
      </c>
      <c r="H19" s="31" t="s">
        <v>87</v>
      </c>
      <c r="I19" s="32" t="s">
        <v>87</v>
      </c>
      <c r="J19" s="31" t="s">
        <v>87</v>
      </c>
      <c r="K19" s="32" t="s">
        <v>87</v>
      </c>
      <c r="L19" s="31" t="s">
        <v>87</v>
      </c>
      <c r="M19" s="32" t="s">
        <v>87</v>
      </c>
      <c r="N19" s="31" t="s">
        <v>87</v>
      </c>
      <c r="O19" s="32" t="s">
        <v>87</v>
      </c>
      <c r="P19" s="31" t="s">
        <v>87</v>
      </c>
      <c r="Q19" s="32" t="s">
        <v>87</v>
      </c>
      <c r="R19" s="29">
        <f t="shared" si="0"/>
        <v>14861</v>
      </c>
      <c r="S19" s="28">
        <f t="shared" si="1"/>
        <v>180.29400000000001</v>
      </c>
    </row>
    <row r="20" spans="1:19" x14ac:dyDescent="0.2">
      <c r="A20" s="222" t="s">
        <v>86</v>
      </c>
      <c r="B20" s="225">
        <v>1310</v>
      </c>
      <c r="C20" s="33" t="s">
        <v>1</v>
      </c>
      <c r="D20" s="34">
        <v>8</v>
      </c>
      <c r="E20" s="35">
        <v>0.92</v>
      </c>
      <c r="F20" s="36">
        <v>391</v>
      </c>
      <c r="G20" s="37">
        <v>6.48</v>
      </c>
      <c r="H20" s="34">
        <v>1</v>
      </c>
      <c r="I20" s="39">
        <v>1.6E-2</v>
      </c>
      <c r="J20" s="34" t="s">
        <v>87</v>
      </c>
      <c r="K20" s="39" t="s">
        <v>87</v>
      </c>
      <c r="L20" s="34" t="s">
        <v>87</v>
      </c>
      <c r="M20" s="39" t="s">
        <v>87</v>
      </c>
      <c r="N20" s="34" t="s">
        <v>87</v>
      </c>
      <c r="O20" s="39" t="s">
        <v>87</v>
      </c>
      <c r="P20" s="34" t="s">
        <v>87</v>
      </c>
      <c r="Q20" s="39" t="s">
        <v>87</v>
      </c>
      <c r="R20" s="36">
        <f>SUM(D20+F20+H20)</f>
        <v>400</v>
      </c>
      <c r="S20" s="35">
        <f>SUM(E20+G20+I20)</f>
        <v>7.4160000000000004</v>
      </c>
    </row>
    <row r="21" spans="1:19" x14ac:dyDescent="0.2">
      <c r="A21" s="222"/>
      <c r="B21" s="225"/>
      <c r="C21" s="12" t="s">
        <v>13</v>
      </c>
      <c r="D21" s="40" t="s">
        <v>87</v>
      </c>
      <c r="E21" s="14" t="s">
        <v>87</v>
      </c>
      <c r="F21" s="15" t="s">
        <v>87</v>
      </c>
      <c r="G21" s="16" t="s">
        <v>87</v>
      </c>
      <c r="H21" s="41" t="s">
        <v>87</v>
      </c>
      <c r="I21" s="18" t="s">
        <v>87</v>
      </c>
      <c r="J21" s="41" t="s">
        <v>87</v>
      </c>
      <c r="K21" s="18" t="s">
        <v>87</v>
      </c>
      <c r="L21" s="41" t="s">
        <v>87</v>
      </c>
      <c r="M21" s="18" t="s">
        <v>87</v>
      </c>
      <c r="N21" s="41" t="s">
        <v>87</v>
      </c>
      <c r="O21" s="18" t="s">
        <v>87</v>
      </c>
      <c r="P21" s="41" t="s">
        <v>87</v>
      </c>
      <c r="Q21" s="18" t="s">
        <v>87</v>
      </c>
      <c r="R21" s="42" t="s">
        <v>87</v>
      </c>
      <c r="S21" s="14" t="s">
        <v>87</v>
      </c>
    </row>
    <row r="22" spans="1:19" x14ac:dyDescent="0.2">
      <c r="A22" s="222"/>
      <c r="B22" s="225"/>
      <c r="C22" s="12" t="s">
        <v>84</v>
      </c>
      <c r="D22" s="13" t="s">
        <v>87</v>
      </c>
      <c r="E22" s="14" t="s">
        <v>87</v>
      </c>
      <c r="F22" s="15" t="s">
        <v>87</v>
      </c>
      <c r="G22" s="16" t="s">
        <v>87</v>
      </c>
      <c r="H22" s="41" t="s">
        <v>87</v>
      </c>
      <c r="I22" s="18" t="s">
        <v>87</v>
      </c>
      <c r="J22" s="41" t="s">
        <v>87</v>
      </c>
      <c r="K22" s="18" t="s">
        <v>87</v>
      </c>
      <c r="L22" s="41" t="s">
        <v>87</v>
      </c>
      <c r="M22" s="18" t="s">
        <v>87</v>
      </c>
      <c r="N22" s="41" t="s">
        <v>87</v>
      </c>
      <c r="O22" s="18" t="s">
        <v>87</v>
      </c>
      <c r="P22" s="41" t="s">
        <v>87</v>
      </c>
      <c r="Q22" s="18" t="s">
        <v>87</v>
      </c>
      <c r="R22" s="42" t="s">
        <v>87</v>
      </c>
      <c r="S22" s="14" t="s">
        <v>87</v>
      </c>
    </row>
    <row r="23" spans="1:19" ht="22.5" thickBot="1" x14ac:dyDescent="0.25">
      <c r="A23" s="222"/>
      <c r="B23" s="225"/>
      <c r="C23" s="19" t="s">
        <v>43</v>
      </c>
      <c r="D23" s="20">
        <v>8</v>
      </c>
      <c r="E23" s="21">
        <v>0.92</v>
      </c>
      <c r="F23" s="22">
        <v>391</v>
      </c>
      <c r="G23" s="23">
        <v>6.48</v>
      </c>
      <c r="H23" s="20">
        <v>1</v>
      </c>
      <c r="I23" s="25">
        <v>1.6E-2</v>
      </c>
      <c r="J23" s="20" t="s">
        <v>87</v>
      </c>
      <c r="K23" s="25" t="s">
        <v>87</v>
      </c>
      <c r="L23" s="20" t="s">
        <v>87</v>
      </c>
      <c r="M23" s="25" t="s">
        <v>87</v>
      </c>
      <c r="N23" s="20" t="s">
        <v>87</v>
      </c>
      <c r="O23" s="25" t="s">
        <v>87</v>
      </c>
      <c r="P23" s="20" t="s">
        <v>87</v>
      </c>
      <c r="Q23" s="25" t="s">
        <v>87</v>
      </c>
      <c r="R23" s="22">
        <f>SUM(D23+F23+H23)</f>
        <v>400</v>
      </c>
      <c r="S23" s="21">
        <f>SUM(E23+G23+I23)</f>
        <v>7.4160000000000004</v>
      </c>
    </row>
    <row r="24" spans="1:19" x14ac:dyDescent="0.2">
      <c r="A24" s="221" t="s">
        <v>70</v>
      </c>
      <c r="B24" s="224">
        <v>1311</v>
      </c>
      <c r="C24" s="5" t="s">
        <v>1</v>
      </c>
      <c r="D24" s="6">
        <v>27</v>
      </c>
      <c r="E24" s="7">
        <v>0.96</v>
      </c>
      <c r="F24" s="8">
        <v>86</v>
      </c>
      <c r="G24" s="9">
        <v>1.77</v>
      </c>
      <c r="H24" s="10" t="s">
        <v>87</v>
      </c>
      <c r="I24" s="11" t="s">
        <v>87</v>
      </c>
      <c r="J24" s="10" t="s">
        <v>87</v>
      </c>
      <c r="K24" s="11" t="s">
        <v>87</v>
      </c>
      <c r="L24" s="10" t="s">
        <v>87</v>
      </c>
      <c r="M24" s="11" t="s">
        <v>87</v>
      </c>
      <c r="N24" s="10" t="s">
        <v>87</v>
      </c>
      <c r="O24" s="11" t="s">
        <v>87</v>
      </c>
      <c r="P24" s="10" t="s">
        <v>87</v>
      </c>
      <c r="Q24" s="11" t="s">
        <v>87</v>
      </c>
      <c r="R24" s="8">
        <f t="shared" si="0"/>
        <v>113</v>
      </c>
      <c r="S24" s="7">
        <f t="shared" si="1"/>
        <v>2.73</v>
      </c>
    </row>
    <row r="25" spans="1:19" x14ac:dyDescent="0.2">
      <c r="A25" s="222"/>
      <c r="B25" s="225"/>
      <c r="C25" s="12" t="s">
        <v>13</v>
      </c>
      <c r="D25" s="40" t="s">
        <v>87</v>
      </c>
      <c r="E25" s="14" t="s">
        <v>87</v>
      </c>
      <c r="F25" s="15" t="s">
        <v>87</v>
      </c>
      <c r="G25" s="16" t="s">
        <v>87</v>
      </c>
      <c r="H25" s="17" t="s">
        <v>87</v>
      </c>
      <c r="I25" s="18" t="s">
        <v>87</v>
      </c>
      <c r="J25" s="17" t="s">
        <v>87</v>
      </c>
      <c r="K25" s="18" t="s">
        <v>87</v>
      </c>
      <c r="L25" s="17" t="s">
        <v>87</v>
      </c>
      <c r="M25" s="18" t="s">
        <v>87</v>
      </c>
      <c r="N25" s="17" t="s">
        <v>87</v>
      </c>
      <c r="O25" s="18" t="s">
        <v>87</v>
      </c>
      <c r="P25" s="17" t="s">
        <v>87</v>
      </c>
      <c r="Q25" s="18" t="s">
        <v>87</v>
      </c>
      <c r="R25" s="42" t="s">
        <v>87</v>
      </c>
      <c r="S25" s="14" t="s">
        <v>87</v>
      </c>
    </row>
    <row r="26" spans="1:19" x14ac:dyDescent="0.2">
      <c r="A26" s="222"/>
      <c r="B26" s="225"/>
      <c r="C26" s="12" t="s">
        <v>84</v>
      </c>
      <c r="D26" s="13" t="s">
        <v>87</v>
      </c>
      <c r="E26" s="14" t="s">
        <v>87</v>
      </c>
      <c r="F26" s="15" t="s">
        <v>87</v>
      </c>
      <c r="G26" s="16" t="s">
        <v>87</v>
      </c>
      <c r="H26" s="17" t="s">
        <v>87</v>
      </c>
      <c r="I26" s="18" t="s">
        <v>87</v>
      </c>
      <c r="J26" s="17" t="s">
        <v>87</v>
      </c>
      <c r="K26" s="18" t="s">
        <v>87</v>
      </c>
      <c r="L26" s="17" t="s">
        <v>87</v>
      </c>
      <c r="M26" s="18" t="s">
        <v>87</v>
      </c>
      <c r="N26" s="17" t="s">
        <v>87</v>
      </c>
      <c r="O26" s="18" t="s">
        <v>87</v>
      </c>
      <c r="P26" s="17" t="s">
        <v>87</v>
      </c>
      <c r="Q26" s="18" t="s">
        <v>87</v>
      </c>
      <c r="R26" s="42" t="s">
        <v>87</v>
      </c>
      <c r="S26" s="14" t="s">
        <v>87</v>
      </c>
    </row>
    <row r="27" spans="1:19" ht="22.5" thickBot="1" x14ac:dyDescent="0.25">
      <c r="A27" s="223"/>
      <c r="B27" s="226"/>
      <c r="C27" s="26" t="s">
        <v>43</v>
      </c>
      <c r="D27" s="27">
        <v>27</v>
      </c>
      <c r="E27" s="28">
        <v>0.96</v>
      </c>
      <c r="F27" s="29">
        <v>86</v>
      </c>
      <c r="G27" s="30">
        <v>1.77</v>
      </c>
      <c r="H27" s="31" t="s">
        <v>87</v>
      </c>
      <c r="I27" s="32" t="s">
        <v>87</v>
      </c>
      <c r="J27" s="31" t="s">
        <v>87</v>
      </c>
      <c r="K27" s="32" t="s">
        <v>87</v>
      </c>
      <c r="L27" s="31" t="s">
        <v>87</v>
      </c>
      <c r="M27" s="32" t="s">
        <v>87</v>
      </c>
      <c r="N27" s="31" t="s">
        <v>87</v>
      </c>
      <c r="O27" s="32" t="s">
        <v>87</v>
      </c>
      <c r="P27" s="31" t="s">
        <v>87</v>
      </c>
      <c r="Q27" s="32" t="s">
        <v>87</v>
      </c>
      <c r="R27" s="29">
        <f t="shared" si="0"/>
        <v>113</v>
      </c>
      <c r="S27" s="28">
        <f t="shared" si="1"/>
        <v>2.73</v>
      </c>
    </row>
    <row r="28" spans="1:19" x14ac:dyDescent="0.2">
      <c r="A28" s="222" t="s">
        <v>88</v>
      </c>
      <c r="B28" s="225">
        <v>1302</v>
      </c>
      <c r="C28" s="33" t="s">
        <v>1</v>
      </c>
      <c r="D28" s="43" t="s">
        <v>87</v>
      </c>
      <c r="E28" s="44" t="s">
        <v>87</v>
      </c>
      <c r="F28" s="36">
        <v>1</v>
      </c>
      <c r="G28" s="37">
        <v>0.01</v>
      </c>
      <c r="H28" s="38" t="s">
        <v>87</v>
      </c>
      <c r="I28" s="39" t="s">
        <v>87</v>
      </c>
      <c r="J28" s="38" t="s">
        <v>87</v>
      </c>
      <c r="K28" s="39" t="s">
        <v>87</v>
      </c>
      <c r="L28" s="38" t="s">
        <v>87</v>
      </c>
      <c r="M28" s="39" t="s">
        <v>87</v>
      </c>
      <c r="N28" s="38" t="s">
        <v>87</v>
      </c>
      <c r="O28" s="39" t="s">
        <v>87</v>
      </c>
      <c r="P28" s="38" t="s">
        <v>87</v>
      </c>
      <c r="Q28" s="39" t="s">
        <v>87</v>
      </c>
      <c r="R28" s="45" t="s">
        <v>87</v>
      </c>
      <c r="S28" s="35" t="s">
        <v>87</v>
      </c>
    </row>
    <row r="29" spans="1:19" x14ac:dyDescent="0.2">
      <c r="A29" s="222"/>
      <c r="B29" s="225"/>
      <c r="C29" s="12" t="s">
        <v>13</v>
      </c>
      <c r="D29" s="40" t="s">
        <v>87</v>
      </c>
      <c r="E29" s="46" t="s">
        <v>87</v>
      </c>
      <c r="F29" s="15" t="s">
        <v>87</v>
      </c>
      <c r="G29" s="16" t="s">
        <v>87</v>
      </c>
      <c r="H29" s="17" t="s">
        <v>87</v>
      </c>
      <c r="I29" s="18" t="s">
        <v>87</v>
      </c>
      <c r="J29" s="17" t="s">
        <v>87</v>
      </c>
      <c r="K29" s="18" t="s">
        <v>87</v>
      </c>
      <c r="L29" s="17" t="s">
        <v>87</v>
      </c>
      <c r="M29" s="18" t="s">
        <v>87</v>
      </c>
      <c r="N29" s="17" t="s">
        <v>87</v>
      </c>
      <c r="O29" s="18" t="s">
        <v>87</v>
      </c>
      <c r="P29" s="17" t="s">
        <v>87</v>
      </c>
      <c r="Q29" s="18" t="s">
        <v>87</v>
      </c>
      <c r="R29" s="42" t="s">
        <v>87</v>
      </c>
      <c r="S29" s="14" t="s">
        <v>87</v>
      </c>
    </row>
    <row r="30" spans="1:19" x14ac:dyDescent="0.2">
      <c r="A30" s="222"/>
      <c r="B30" s="225"/>
      <c r="C30" s="12" t="s">
        <v>84</v>
      </c>
      <c r="D30" s="40" t="s">
        <v>87</v>
      </c>
      <c r="E30" s="46" t="s">
        <v>87</v>
      </c>
      <c r="F30" s="15" t="s">
        <v>87</v>
      </c>
      <c r="G30" s="16" t="s">
        <v>87</v>
      </c>
      <c r="H30" s="17" t="s">
        <v>87</v>
      </c>
      <c r="I30" s="18" t="s">
        <v>87</v>
      </c>
      <c r="J30" s="17" t="s">
        <v>87</v>
      </c>
      <c r="K30" s="18" t="s">
        <v>87</v>
      </c>
      <c r="L30" s="17" t="s">
        <v>87</v>
      </c>
      <c r="M30" s="18" t="s">
        <v>87</v>
      </c>
      <c r="N30" s="17" t="s">
        <v>87</v>
      </c>
      <c r="O30" s="18" t="s">
        <v>87</v>
      </c>
      <c r="P30" s="17" t="s">
        <v>87</v>
      </c>
      <c r="Q30" s="18" t="s">
        <v>87</v>
      </c>
      <c r="R30" s="42" t="s">
        <v>87</v>
      </c>
      <c r="S30" s="14" t="s">
        <v>87</v>
      </c>
    </row>
    <row r="31" spans="1:19" ht="22.5" thickBot="1" x14ac:dyDescent="0.25">
      <c r="A31" s="223"/>
      <c r="B31" s="226"/>
      <c r="C31" s="26" t="s">
        <v>43</v>
      </c>
      <c r="D31" s="47" t="s">
        <v>87</v>
      </c>
      <c r="E31" s="48" t="s">
        <v>87</v>
      </c>
      <c r="F31" s="29">
        <v>1</v>
      </c>
      <c r="G31" s="30">
        <v>0.01</v>
      </c>
      <c r="H31" s="31" t="s">
        <v>87</v>
      </c>
      <c r="I31" s="32" t="s">
        <v>87</v>
      </c>
      <c r="J31" s="31" t="s">
        <v>87</v>
      </c>
      <c r="K31" s="32" t="s">
        <v>87</v>
      </c>
      <c r="L31" s="31" t="s">
        <v>87</v>
      </c>
      <c r="M31" s="32" t="s">
        <v>87</v>
      </c>
      <c r="N31" s="31" t="s">
        <v>87</v>
      </c>
      <c r="O31" s="32" t="s">
        <v>87</v>
      </c>
      <c r="P31" s="31" t="s">
        <v>87</v>
      </c>
      <c r="Q31" s="32" t="s">
        <v>87</v>
      </c>
      <c r="R31" s="49" t="s">
        <v>87</v>
      </c>
      <c r="S31" s="28" t="s">
        <v>87</v>
      </c>
    </row>
  </sheetData>
  <mergeCells count="25">
    <mergeCell ref="A1:S1"/>
    <mergeCell ref="H2:I2"/>
    <mergeCell ref="J2:K2"/>
    <mergeCell ref="L2:M2"/>
    <mergeCell ref="N2:O2"/>
    <mergeCell ref="R2:S2"/>
    <mergeCell ref="F2:G2"/>
    <mergeCell ref="P2:Q2"/>
    <mergeCell ref="A2:B2"/>
    <mergeCell ref="A24:A27"/>
    <mergeCell ref="B24:B27"/>
    <mergeCell ref="C2:C3"/>
    <mergeCell ref="D2:E2"/>
    <mergeCell ref="A28:A31"/>
    <mergeCell ref="B28:B31"/>
    <mergeCell ref="A12:A15"/>
    <mergeCell ref="B12:B15"/>
    <mergeCell ref="A16:A19"/>
    <mergeCell ref="B16:B19"/>
    <mergeCell ref="A20:A23"/>
    <mergeCell ref="B20:B23"/>
    <mergeCell ref="A8:A11"/>
    <mergeCell ref="B8:B11"/>
    <mergeCell ref="A4:A7"/>
    <mergeCell ref="B4: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8"/>
  <sheetViews>
    <sheetView rightToLeft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ColWidth="9.125" defaultRowHeight="21.75" x14ac:dyDescent="0.2"/>
  <cols>
    <col min="1" max="1" width="13" style="1" customWidth="1"/>
    <col min="2" max="2" width="5.625" style="1" bestFit="1" customWidth="1"/>
    <col min="3" max="3" width="20.75" style="1" customWidth="1"/>
    <col min="4" max="4" width="12.125" style="1" customWidth="1"/>
    <col min="5" max="5" width="8.25" style="1" bestFit="1" customWidth="1"/>
    <col min="6" max="6" width="13.375" style="1" customWidth="1"/>
    <col min="7" max="7" width="7.375" style="1" customWidth="1"/>
    <col min="8" max="8" width="7.875" style="1" customWidth="1"/>
    <col min="9" max="16384" width="9.125" style="1"/>
  </cols>
  <sheetData>
    <row r="1" spans="1:8" ht="24.75" customHeight="1" thickBot="1" x14ac:dyDescent="0.25">
      <c r="A1" s="231" t="s">
        <v>76</v>
      </c>
      <c r="B1" s="231"/>
      <c r="C1" s="227"/>
      <c r="D1" s="227"/>
      <c r="E1" s="227"/>
      <c r="F1" s="227"/>
      <c r="G1" s="227"/>
      <c r="H1" s="227"/>
    </row>
    <row r="2" spans="1:8" ht="21.75" customHeight="1" thickBot="1" x14ac:dyDescent="0.25">
      <c r="A2" s="232" t="s">
        <v>52</v>
      </c>
      <c r="B2" s="233"/>
      <c r="C2" s="242" t="s">
        <v>6</v>
      </c>
      <c r="D2" s="240" t="s">
        <v>12</v>
      </c>
      <c r="E2" s="238" t="s">
        <v>16</v>
      </c>
      <c r="F2" s="236" t="s">
        <v>17</v>
      </c>
      <c r="G2" s="234" t="s">
        <v>18</v>
      </c>
      <c r="H2" s="235"/>
    </row>
    <row r="3" spans="1:8" ht="22.5" thickBot="1" x14ac:dyDescent="0.25">
      <c r="A3" s="95" t="s">
        <v>51</v>
      </c>
      <c r="B3" s="96" t="s">
        <v>50</v>
      </c>
      <c r="C3" s="243"/>
      <c r="D3" s="241"/>
      <c r="E3" s="239"/>
      <c r="F3" s="237"/>
      <c r="G3" s="97" t="s">
        <v>10</v>
      </c>
      <c r="H3" s="98" t="s">
        <v>11</v>
      </c>
    </row>
    <row r="4" spans="1:8" ht="22.5" thickBot="1" x14ac:dyDescent="0.25">
      <c r="A4" s="88" t="s">
        <v>64</v>
      </c>
      <c r="B4" s="88">
        <v>1103</v>
      </c>
      <c r="C4" s="88" t="s">
        <v>14</v>
      </c>
      <c r="D4" s="92">
        <v>45.98</v>
      </c>
      <c r="E4" s="191">
        <v>16.18</v>
      </c>
      <c r="F4" s="191">
        <v>12.447363942199999</v>
      </c>
      <c r="G4" s="191">
        <v>1.85362038</v>
      </c>
      <c r="H4" s="192">
        <v>1.8790156778</v>
      </c>
    </row>
    <row r="5" spans="1:8" x14ac:dyDescent="0.2">
      <c r="A5" s="228" t="s">
        <v>65</v>
      </c>
      <c r="B5" s="228">
        <v>1201</v>
      </c>
      <c r="C5" s="151" t="s">
        <v>14</v>
      </c>
      <c r="D5" s="89">
        <v>2652.65</v>
      </c>
      <c r="E5" s="193">
        <v>2674</v>
      </c>
      <c r="F5" s="193">
        <v>1337.2093580422002</v>
      </c>
      <c r="G5" s="193">
        <v>423.80138568000001</v>
      </c>
      <c r="H5" s="194">
        <v>912.9892562778</v>
      </c>
    </row>
    <row r="6" spans="1:8" ht="22.5" thickBot="1" x14ac:dyDescent="0.25">
      <c r="A6" s="229"/>
      <c r="B6" s="229"/>
      <c r="C6" s="152" t="s">
        <v>15</v>
      </c>
      <c r="D6" s="90">
        <v>488.5</v>
      </c>
      <c r="E6" s="195">
        <v>641.1</v>
      </c>
      <c r="F6" s="195">
        <v>389.89</v>
      </c>
      <c r="G6" s="195">
        <v>37.892499999999998</v>
      </c>
      <c r="H6" s="196">
        <v>213.3175</v>
      </c>
    </row>
    <row r="7" spans="1:8" x14ac:dyDescent="0.2">
      <c r="A7" s="230" t="s">
        <v>66</v>
      </c>
      <c r="B7" s="230">
        <v>1202</v>
      </c>
      <c r="C7" s="153" t="s">
        <v>14</v>
      </c>
      <c r="D7" s="91">
        <v>1760.74</v>
      </c>
      <c r="E7" s="186">
        <v>2176.52</v>
      </c>
      <c r="F7" s="197">
        <v>1049.8794238421999</v>
      </c>
      <c r="G7" s="197">
        <v>327.48097137999997</v>
      </c>
      <c r="H7" s="198">
        <v>799.15960477780004</v>
      </c>
    </row>
    <row r="8" spans="1:8" ht="22.5" thickBot="1" x14ac:dyDescent="0.25">
      <c r="A8" s="229"/>
      <c r="B8" s="229"/>
      <c r="C8" s="152" t="s">
        <v>15</v>
      </c>
      <c r="D8" s="90">
        <v>2008.5</v>
      </c>
      <c r="E8" s="195">
        <v>2550.92</v>
      </c>
      <c r="F8" s="195">
        <v>1501.92</v>
      </c>
      <c r="G8" s="195">
        <v>116.7625</v>
      </c>
      <c r="H8" s="196">
        <v>932.23750000000007</v>
      </c>
    </row>
    <row r="9" spans="1:8" x14ac:dyDescent="0.2">
      <c r="A9" s="230" t="s">
        <v>67</v>
      </c>
      <c r="B9" s="230">
        <v>1301</v>
      </c>
      <c r="C9" s="153" t="s">
        <v>14</v>
      </c>
      <c r="D9" s="91">
        <v>1582.22</v>
      </c>
      <c r="E9" s="197">
        <v>1324.83</v>
      </c>
      <c r="F9" s="186">
        <v>693.34397744219996</v>
      </c>
      <c r="G9" s="186">
        <v>198.88052807999998</v>
      </c>
      <c r="H9" s="187">
        <v>432.60549447779999</v>
      </c>
    </row>
    <row r="10" spans="1:8" ht="22.5" thickBot="1" x14ac:dyDescent="0.25">
      <c r="A10" s="229"/>
      <c r="B10" s="229"/>
      <c r="C10" s="152" t="s">
        <v>15</v>
      </c>
      <c r="D10" s="90">
        <v>985.77</v>
      </c>
      <c r="E10" s="195">
        <v>1340.96</v>
      </c>
      <c r="F10" s="195">
        <v>729.9899999999999</v>
      </c>
      <c r="G10" s="195">
        <v>53.4925</v>
      </c>
      <c r="H10" s="196">
        <v>557.47750000000008</v>
      </c>
    </row>
    <row r="11" spans="1:8" ht="22.5" thickBot="1" x14ac:dyDescent="0.25">
      <c r="A11" s="88" t="s">
        <v>68</v>
      </c>
      <c r="B11" s="88">
        <v>1302</v>
      </c>
      <c r="C11" s="88" t="s">
        <v>14</v>
      </c>
      <c r="D11" s="92">
        <v>42.07</v>
      </c>
      <c r="E11" s="191">
        <v>16.087</v>
      </c>
      <c r="F11" s="191">
        <v>11.776233642199999</v>
      </c>
      <c r="G11" s="191">
        <v>1.8319541800000001</v>
      </c>
      <c r="H11" s="192">
        <v>2.4788121778000001</v>
      </c>
    </row>
    <row r="12" spans="1:8" ht="22.5" thickBot="1" x14ac:dyDescent="0.25">
      <c r="A12" s="93" t="s">
        <v>69</v>
      </c>
      <c r="B12" s="93">
        <v>1310</v>
      </c>
      <c r="C12" s="148" t="s">
        <v>14</v>
      </c>
      <c r="D12" s="94">
        <v>817.5</v>
      </c>
      <c r="E12" s="199">
        <v>404.827</v>
      </c>
      <c r="F12" s="189">
        <v>202.2978294422</v>
      </c>
      <c r="G12" s="189">
        <v>61.083192780000005</v>
      </c>
      <c r="H12" s="190">
        <v>141.44597777780001</v>
      </c>
    </row>
    <row r="13" spans="1:8" ht="22.5" thickBot="1" x14ac:dyDescent="0.25">
      <c r="A13" s="88" t="s">
        <v>70</v>
      </c>
      <c r="B13" s="88">
        <v>1311</v>
      </c>
      <c r="C13" s="88" t="s">
        <v>14</v>
      </c>
      <c r="D13" s="92">
        <v>292.69</v>
      </c>
      <c r="E13" s="191">
        <v>120.033</v>
      </c>
      <c r="F13" s="181">
        <v>95.524142092200009</v>
      </c>
      <c r="G13" s="181">
        <v>8.4183701800000001</v>
      </c>
      <c r="H13" s="188">
        <v>16.090487727799999</v>
      </c>
    </row>
    <row r="14" spans="1:8" x14ac:dyDescent="0.2">
      <c r="A14" s="228" t="s">
        <v>71</v>
      </c>
      <c r="B14" s="228">
        <v>1401</v>
      </c>
      <c r="C14" s="151" t="s">
        <v>14</v>
      </c>
      <c r="D14" s="89">
        <v>2485.88</v>
      </c>
      <c r="E14" s="193">
        <v>1911.64</v>
      </c>
      <c r="F14" s="182">
        <v>913.15889006220004</v>
      </c>
      <c r="G14" s="182">
        <v>412.53998380000002</v>
      </c>
      <c r="H14" s="183">
        <v>585.94112613779998</v>
      </c>
    </row>
    <row r="15" spans="1:8" ht="22.5" thickBot="1" x14ac:dyDescent="0.25">
      <c r="A15" s="229"/>
      <c r="B15" s="229"/>
      <c r="C15" s="152" t="s">
        <v>15</v>
      </c>
      <c r="D15" s="90">
        <v>835.07</v>
      </c>
      <c r="E15" s="195">
        <v>1136.6600000000001</v>
      </c>
      <c r="F15" s="184">
        <v>665.53</v>
      </c>
      <c r="G15" s="184">
        <v>67.982500000000002</v>
      </c>
      <c r="H15" s="185">
        <v>403.14750000000004</v>
      </c>
    </row>
    <row r="16" spans="1:8" ht="22.5" thickBot="1" x14ac:dyDescent="0.25">
      <c r="A16" s="88" t="s">
        <v>72</v>
      </c>
      <c r="B16" s="88">
        <v>1402</v>
      </c>
      <c r="C16" s="88" t="s">
        <v>14</v>
      </c>
      <c r="D16" s="92">
        <v>21.86</v>
      </c>
      <c r="E16" s="191">
        <v>17.61</v>
      </c>
      <c r="F16" s="191">
        <v>10.031483942199998</v>
      </c>
      <c r="G16" s="191">
        <v>1.9613597800000002</v>
      </c>
      <c r="H16" s="192">
        <v>5.6171562778000004</v>
      </c>
    </row>
    <row r="18" spans="4:5" x14ac:dyDescent="0.2">
      <c r="D18" s="163"/>
      <c r="E18" s="163"/>
    </row>
  </sheetData>
  <mergeCells count="15">
    <mergeCell ref="A1:H1"/>
    <mergeCell ref="A2:B2"/>
    <mergeCell ref="G2:H2"/>
    <mergeCell ref="F2:F3"/>
    <mergeCell ref="E2:E3"/>
    <mergeCell ref="D2:D3"/>
    <mergeCell ref="C2:C3"/>
    <mergeCell ref="A14:A15"/>
    <mergeCell ref="B14:B15"/>
    <mergeCell ref="A5:A6"/>
    <mergeCell ref="B5:B6"/>
    <mergeCell ref="B9:B10"/>
    <mergeCell ref="A9:A10"/>
    <mergeCell ref="A7:A8"/>
    <mergeCell ref="B7:B8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8"/>
  <sheetViews>
    <sheetView rightToLeft="1" zoomScaleNormal="100" zoomScaleSheetLayoutView="100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E11" sqref="E11"/>
    </sheetView>
  </sheetViews>
  <sheetFormatPr defaultColWidth="9.125" defaultRowHeight="19.5" x14ac:dyDescent="0.45"/>
  <cols>
    <col min="1" max="1" width="3.625" style="3" customWidth="1"/>
    <col min="2" max="2" width="16.625" style="3" customWidth="1"/>
    <col min="3" max="3" width="5.625" style="3" bestFit="1" customWidth="1"/>
    <col min="4" max="4" width="18.125" style="3" customWidth="1"/>
    <col min="5" max="5" width="5.375" style="3" customWidth="1"/>
    <col min="6" max="6" width="6.125" style="3" customWidth="1"/>
    <col min="7" max="7" width="5" style="3" customWidth="1"/>
    <col min="8" max="9" width="5.875" style="3" bestFit="1" customWidth="1"/>
    <col min="10" max="10" width="7" style="3" bestFit="1" customWidth="1"/>
    <col min="11" max="11" width="6" style="3" customWidth="1"/>
    <col min="12" max="12" width="3.75" style="3" customWidth="1"/>
    <col min="13" max="13" width="5.25" style="3" customWidth="1"/>
    <col min="14" max="14" width="6.5" style="3" customWidth="1"/>
    <col min="15" max="15" width="6.125" style="3" customWidth="1"/>
    <col min="16" max="16" width="5.375" style="3" customWidth="1"/>
    <col min="17" max="17" width="6.625" style="3" customWidth="1"/>
    <col min="18" max="18" width="6.125" style="3" customWidth="1"/>
    <col min="19" max="19" width="3" style="3" customWidth="1"/>
    <col min="20" max="16384" width="9.125" style="3"/>
  </cols>
  <sheetData>
    <row r="1" spans="1:19" s="4" customFormat="1" ht="36" customHeight="1" thickBot="1" x14ac:dyDescent="0.25">
      <c r="A1" s="211" t="s">
        <v>78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19" ht="18.75" customHeight="1" thickBot="1" x14ac:dyDescent="0.5">
      <c r="A2" s="244" t="s">
        <v>19</v>
      </c>
      <c r="B2" s="258" t="s">
        <v>52</v>
      </c>
      <c r="C2" s="259"/>
      <c r="D2" s="251" t="s">
        <v>34</v>
      </c>
      <c r="E2" s="246" t="s">
        <v>20</v>
      </c>
      <c r="F2" s="247"/>
      <c r="G2" s="247"/>
      <c r="H2" s="247"/>
      <c r="I2" s="247"/>
      <c r="J2" s="248"/>
      <c r="K2" s="255" t="s">
        <v>21</v>
      </c>
      <c r="L2" s="256"/>
      <c r="M2" s="256"/>
      <c r="N2" s="256"/>
      <c r="O2" s="256"/>
      <c r="P2" s="256"/>
      <c r="Q2" s="257"/>
      <c r="R2" s="253" t="s">
        <v>22</v>
      </c>
      <c r="S2" s="249" t="s">
        <v>23</v>
      </c>
    </row>
    <row r="3" spans="1:19" ht="134.25" thickBot="1" x14ac:dyDescent="0.5">
      <c r="A3" s="245"/>
      <c r="B3" s="99" t="s">
        <v>51</v>
      </c>
      <c r="C3" s="100" t="s">
        <v>50</v>
      </c>
      <c r="D3" s="252"/>
      <c r="E3" s="101" t="s">
        <v>24</v>
      </c>
      <c r="F3" s="102" t="s">
        <v>25</v>
      </c>
      <c r="G3" s="102" t="s">
        <v>26</v>
      </c>
      <c r="H3" s="102" t="s">
        <v>27</v>
      </c>
      <c r="I3" s="102" t="s">
        <v>28</v>
      </c>
      <c r="J3" s="103" t="s">
        <v>29</v>
      </c>
      <c r="K3" s="101" t="s">
        <v>35</v>
      </c>
      <c r="L3" s="102" t="s">
        <v>36</v>
      </c>
      <c r="M3" s="102" t="s">
        <v>37</v>
      </c>
      <c r="N3" s="102" t="s">
        <v>30</v>
      </c>
      <c r="O3" s="102" t="s">
        <v>31</v>
      </c>
      <c r="P3" s="102" t="s">
        <v>32</v>
      </c>
      <c r="Q3" s="104" t="s">
        <v>33</v>
      </c>
      <c r="R3" s="254"/>
      <c r="S3" s="250"/>
    </row>
    <row r="4" spans="1:19" s="2" customFormat="1" ht="19.5" customHeight="1" thickBot="1" x14ac:dyDescent="0.25">
      <c r="A4" s="105">
        <v>2</v>
      </c>
      <c r="B4" s="106" t="s">
        <v>65</v>
      </c>
      <c r="C4" s="107">
        <v>1201</v>
      </c>
      <c r="D4" s="108" t="s">
        <v>75</v>
      </c>
      <c r="E4" s="109">
        <v>48.66</v>
      </c>
      <c r="F4" s="110">
        <v>38.1</v>
      </c>
      <c r="G4" s="110">
        <v>39.17</v>
      </c>
      <c r="H4" s="110">
        <v>33.700000000000003</v>
      </c>
      <c r="I4" s="110">
        <v>30.6</v>
      </c>
      <c r="J4" s="111">
        <f>SUM(E4:I4)</f>
        <v>190.23</v>
      </c>
      <c r="K4" s="112">
        <v>111.3</v>
      </c>
      <c r="L4" s="176">
        <v>0</v>
      </c>
      <c r="M4" s="110">
        <v>19.36</v>
      </c>
      <c r="N4" s="110">
        <v>28.49</v>
      </c>
      <c r="O4" s="110">
        <v>2.2200000000000002</v>
      </c>
      <c r="P4" s="110">
        <v>29.64</v>
      </c>
      <c r="Q4" s="113">
        <f>SUM(K4:P4)</f>
        <v>191.01</v>
      </c>
      <c r="R4" s="114">
        <f>J4-Q4</f>
        <v>-0.78000000000000114</v>
      </c>
      <c r="S4" s="115"/>
    </row>
    <row r="5" spans="1:19" s="2" customFormat="1" ht="19.5" customHeight="1" thickBot="1" x14ac:dyDescent="0.25">
      <c r="A5" s="105">
        <v>3</v>
      </c>
      <c r="B5" s="106" t="s">
        <v>66</v>
      </c>
      <c r="C5" s="116">
        <v>1202</v>
      </c>
      <c r="D5" s="108" t="s">
        <v>74</v>
      </c>
      <c r="E5" s="109">
        <v>50.04</v>
      </c>
      <c r="F5" s="110">
        <v>110.18</v>
      </c>
      <c r="G5" s="110">
        <v>22.25</v>
      </c>
      <c r="H5" s="110">
        <v>86.29</v>
      </c>
      <c r="I5" s="110">
        <v>52.14</v>
      </c>
      <c r="J5" s="111">
        <f t="shared" ref="J5:J7" si="0">SUM(E5:I5)</f>
        <v>320.89999999999998</v>
      </c>
      <c r="K5" s="112">
        <v>136.958</v>
      </c>
      <c r="L5" s="176">
        <v>0</v>
      </c>
      <c r="M5" s="110">
        <v>9.2434999999999992</v>
      </c>
      <c r="N5" s="110">
        <v>152.16</v>
      </c>
      <c r="O5" s="110">
        <v>19.260000000000002</v>
      </c>
      <c r="P5" s="110">
        <v>3.28</v>
      </c>
      <c r="Q5" s="113">
        <f t="shared" ref="Q5:Q7" si="1">SUM(K5:P5)</f>
        <v>320.90149999999994</v>
      </c>
      <c r="R5" s="174">
        <f t="shared" ref="R5:R7" si="2">J5-Q5</f>
        <v>-1.4999999999645297E-3</v>
      </c>
      <c r="S5" s="115"/>
    </row>
    <row r="6" spans="1:19" ht="20.25" customHeight="1" thickBot="1" x14ac:dyDescent="0.5">
      <c r="A6" s="105">
        <v>4</v>
      </c>
      <c r="B6" s="106" t="s">
        <v>67</v>
      </c>
      <c r="C6" s="116">
        <v>1301</v>
      </c>
      <c r="D6" s="108" t="s">
        <v>73</v>
      </c>
      <c r="E6" s="178">
        <v>12</v>
      </c>
      <c r="F6" s="110">
        <v>53.7</v>
      </c>
      <c r="G6" s="110">
        <v>6.04</v>
      </c>
      <c r="H6" s="110">
        <v>45.68</v>
      </c>
      <c r="I6" s="110">
        <v>24.2</v>
      </c>
      <c r="J6" s="111">
        <f t="shared" si="0"/>
        <v>141.62</v>
      </c>
      <c r="K6" s="112">
        <v>40.96</v>
      </c>
      <c r="L6" s="176">
        <v>0</v>
      </c>
      <c r="M6" s="110">
        <v>0.17</v>
      </c>
      <c r="N6" s="110">
        <v>68.95</v>
      </c>
      <c r="O6" s="110">
        <v>16.43</v>
      </c>
      <c r="P6" s="110">
        <v>15.11</v>
      </c>
      <c r="Q6" s="113">
        <f t="shared" si="1"/>
        <v>141.62</v>
      </c>
      <c r="R6" s="174">
        <f t="shared" si="2"/>
        <v>0</v>
      </c>
      <c r="S6" s="115"/>
    </row>
    <row r="7" spans="1:19" ht="19.5" customHeight="1" thickBot="1" x14ac:dyDescent="0.5">
      <c r="A7" s="117">
        <v>8</v>
      </c>
      <c r="B7" s="118" t="s">
        <v>71</v>
      </c>
      <c r="C7" s="119">
        <v>1401</v>
      </c>
      <c r="D7" s="120" t="s">
        <v>79</v>
      </c>
      <c r="E7" s="121">
        <v>18.97</v>
      </c>
      <c r="F7" s="122">
        <v>67.61</v>
      </c>
      <c r="G7" s="122">
        <v>4.42</v>
      </c>
      <c r="H7" s="122">
        <v>19.149999999999999</v>
      </c>
      <c r="I7" s="122">
        <v>13.02</v>
      </c>
      <c r="J7" s="123">
        <f t="shared" si="0"/>
        <v>123.17</v>
      </c>
      <c r="K7" s="124">
        <v>38.840000000000003</v>
      </c>
      <c r="L7" s="177">
        <v>0</v>
      </c>
      <c r="M7" s="122">
        <v>1.1599999999999999</v>
      </c>
      <c r="N7" s="122">
        <v>63.68</v>
      </c>
      <c r="O7" s="122">
        <v>10.89</v>
      </c>
      <c r="P7" s="122">
        <v>8.6</v>
      </c>
      <c r="Q7" s="125">
        <f t="shared" si="1"/>
        <v>123.17</v>
      </c>
      <c r="R7" s="175">
        <f t="shared" si="2"/>
        <v>0</v>
      </c>
      <c r="S7" s="126"/>
    </row>
    <row r="8" spans="1:19" ht="16.5" customHeight="1" x14ac:dyDescent="0.45"/>
  </sheetData>
  <mergeCells count="8">
    <mergeCell ref="A2:A3"/>
    <mergeCell ref="E2:J2"/>
    <mergeCell ref="A1:S1"/>
    <mergeCell ref="S2:S3"/>
    <mergeCell ref="D2:D3"/>
    <mergeCell ref="R2:R3"/>
    <mergeCell ref="K2:Q2"/>
    <mergeCell ref="B2:C2"/>
  </mergeCells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X13"/>
  <sheetViews>
    <sheetView rightToLeft="1" zoomScaleNormal="100" zoomScaleSheetLayoutView="100" workbookViewId="0">
      <pane ySplit="4" topLeftCell="A5" activePane="bottomLeft" state="frozen"/>
      <selection pane="bottomLeft" activeCell="B2" sqref="B2:C3"/>
    </sheetView>
  </sheetViews>
  <sheetFormatPr defaultColWidth="9.125" defaultRowHeight="17.25" x14ac:dyDescent="0.2"/>
  <cols>
    <col min="1" max="1" width="4" style="127" customWidth="1"/>
    <col min="2" max="2" width="12.875" style="127" customWidth="1"/>
    <col min="3" max="3" width="5.125" style="127" bestFit="1" customWidth="1"/>
    <col min="4" max="4" width="7.75" style="127" bestFit="1" customWidth="1"/>
    <col min="5" max="5" width="6.625" style="127" bestFit="1" customWidth="1"/>
    <col min="6" max="6" width="6.75" style="127" customWidth="1"/>
    <col min="7" max="7" width="7.625" style="127" customWidth="1"/>
    <col min="8" max="8" width="5.5" style="127" customWidth="1"/>
    <col min="9" max="9" width="3.5" style="127" customWidth="1"/>
    <col min="10" max="10" width="6.625" style="127" bestFit="1" customWidth="1"/>
    <col min="11" max="11" width="7" style="127" customWidth="1"/>
    <col min="12" max="12" width="6" style="127" bestFit="1" customWidth="1"/>
    <col min="13" max="14" width="5.625" style="127" customWidth="1"/>
    <col min="15" max="15" width="7.875" style="127" customWidth="1"/>
    <col min="16" max="16" width="7.5" style="127" customWidth="1"/>
    <col min="17" max="17" width="5.25" style="127" bestFit="1" customWidth="1"/>
    <col min="18" max="18" width="3.5" style="127" customWidth="1"/>
    <col min="19" max="19" width="6.625" style="127" bestFit="1" customWidth="1"/>
    <col min="20" max="20" width="5.75" style="127" customWidth="1"/>
    <col min="21" max="21" width="6.875" style="127" customWidth="1"/>
    <col min="22" max="22" width="7.125" style="127" customWidth="1"/>
    <col min="23" max="16384" width="9.125" style="127"/>
  </cols>
  <sheetData>
    <row r="1" spans="1:24" ht="18" thickBot="1" x14ac:dyDescent="0.25">
      <c r="A1" s="260" t="s">
        <v>77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spans="1:24" ht="20.25" thickBot="1" x14ac:dyDescent="0.25">
      <c r="A2" s="284" t="s">
        <v>42</v>
      </c>
      <c r="B2" s="280" t="s">
        <v>53</v>
      </c>
      <c r="C2" s="281"/>
      <c r="D2" s="277" t="s">
        <v>41</v>
      </c>
      <c r="E2" s="278"/>
      <c r="F2" s="278"/>
      <c r="G2" s="278"/>
      <c r="H2" s="278"/>
      <c r="I2" s="278"/>
      <c r="J2" s="279"/>
      <c r="K2" s="274" t="s">
        <v>40</v>
      </c>
      <c r="L2" s="275"/>
      <c r="M2" s="275"/>
      <c r="N2" s="275"/>
      <c r="O2" s="275"/>
      <c r="P2" s="275"/>
      <c r="Q2" s="275"/>
      <c r="R2" s="275"/>
      <c r="S2" s="276"/>
      <c r="T2" s="271" t="s">
        <v>39</v>
      </c>
      <c r="U2" s="272"/>
      <c r="V2" s="268" t="s">
        <v>38</v>
      </c>
    </row>
    <row r="3" spans="1:24" ht="57.75" customHeight="1" thickBot="1" x14ac:dyDescent="0.25">
      <c r="A3" s="285"/>
      <c r="B3" s="282"/>
      <c r="C3" s="283"/>
      <c r="D3" s="266" t="s">
        <v>45</v>
      </c>
      <c r="E3" s="267"/>
      <c r="F3" s="262" t="s">
        <v>57</v>
      </c>
      <c r="G3" s="262" t="s">
        <v>56</v>
      </c>
      <c r="H3" s="262" t="s">
        <v>63</v>
      </c>
      <c r="I3" s="262"/>
      <c r="J3" s="263" t="s">
        <v>43</v>
      </c>
      <c r="K3" s="261" t="s">
        <v>44</v>
      </c>
      <c r="L3" s="262"/>
      <c r="M3" s="262"/>
      <c r="N3" s="262"/>
      <c r="O3" s="262" t="s">
        <v>54</v>
      </c>
      <c r="P3" s="262" t="s">
        <v>55</v>
      </c>
      <c r="Q3" s="262" t="s">
        <v>60</v>
      </c>
      <c r="R3" s="262"/>
      <c r="S3" s="287" t="s">
        <v>43</v>
      </c>
      <c r="T3" s="273"/>
      <c r="U3" s="264"/>
      <c r="V3" s="269"/>
    </row>
    <row r="4" spans="1:24" ht="74.25" customHeight="1" thickBot="1" x14ac:dyDescent="0.25">
      <c r="A4" s="286"/>
      <c r="B4" s="128" t="s">
        <v>51</v>
      </c>
      <c r="C4" s="129" t="s">
        <v>50</v>
      </c>
      <c r="D4" s="150" t="s">
        <v>1</v>
      </c>
      <c r="E4" s="130" t="s">
        <v>13</v>
      </c>
      <c r="F4" s="265"/>
      <c r="G4" s="265"/>
      <c r="H4" s="131" t="s">
        <v>58</v>
      </c>
      <c r="I4" s="131" t="s">
        <v>59</v>
      </c>
      <c r="J4" s="264"/>
      <c r="K4" s="132" t="s">
        <v>49</v>
      </c>
      <c r="L4" s="149" t="s">
        <v>48</v>
      </c>
      <c r="M4" s="149" t="s">
        <v>47</v>
      </c>
      <c r="N4" s="149" t="s">
        <v>46</v>
      </c>
      <c r="O4" s="265"/>
      <c r="P4" s="265"/>
      <c r="Q4" s="131" t="s">
        <v>58</v>
      </c>
      <c r="R4" s="131" t="s">
        <v>59</v>
      </c>
      <c r="S4" s="288"/>
      <c r="T4" s="133" t="s">
        <v>61</v>
      </c>
      <c r="U4" s="134" t="s">
        <v>62</v>
      </c>
      <c r="V4" s="270"/>
    </row>
    <row r="5" spans="1:24" ht="18" x14ac:dyDescent="0.2">
      <c r="A5" s="135">
        <v>1</v>
      </c>
      <c r="B5" s="136" t="s">
        <v>64</v>
      </c>
      <c r="C5" s="137">
        <v>1103</v>
      </c>
      <c r="D5" s="170">
        <v>16.18</v>
      </c>
      <c r="E5" s="138" t="s">
        <v>99</v>
      </c>
      <c r="F5" s="138" t="s">
        <v>99</v>
      </c>
      <c r="G5" s="138" t="s">
        <v>99</v>
      </c>
      <c r="H5" s="138" t="s">
        <v>99</v>
      </c>
      <c r="I5" s="138" t="s">
        <v>99</v>
      </c>
      <c r="J5" s="166">
        <f>SUM(D5:I5)</f>
        <v>16.18</v>
      </c>
      <c r="K5" s="170">
        <v>12.447363942199999</v>
      </c>
      <c r="L5" s="138" t="s">
        <v>99</v>
      </c>
      <c r="M5" s="138" t="s">
        <v>99</v>
      </c>
      <c r="N5" s="179">
        <v>0</v>
      </c>
      <c r="O5" s="138">
        <v>2.0366908311021366</v>
      </c>
      <c r="P5" s="138">
        <v>1.6959452266978652</v>
      </c>
      <c r="Q5" s="138" t="s">
        <v>99</v>
      </c>
      <c r="R5" s="138" t="s">
        <v>99</v>
      </c>
      <c r="S5" s="168">
        <f>SUM(K5:R5)</f>
        <v>16.18</v>
      </c>
      <c r="T5" s="201">
        <f>J5-S5</f>
        <v>0</v>
      </c>
      <c r="U5" s="158" t="s">
        <v>99</v>
      </c>
      <c r="V5" s="139" t="s">
        <v>99</v>
      </c>
      <c r="W5" s="200"/>
    </row>
    <row r="6" spans="1:24" ht="18" x14ac:dyDescent="0.2">
      <c r="A6" s="140">
        <v>2</v>
      </c>
      <c r="B6" s="154" t="s">
        <v>65</v>
      </c>
      <c r="C6" s="155">
        <v>1201</v>
      </c>
      <c r="D6" s="171">
        <v>2674</v>
      </c>
      <c r="E6" s="156">
        <v>641.1</v>
      </c>
      <c r="F6" s="156">
        <v>33.020000000000003</v>
      </c>
      <c r="G6" s="173">
        <v>0</v>
      </c>
      <c r="H6" s="173">
        <v>0</v>
      </c>
      <c r="I6" s="173">
        <v>0</v>
      </c>
      <c r="J6" s="165">
        <f t="shared" ref="J6:J13" si="0">SUM(D6:I6)</f>
        <v>3348.12</v>
      </c>
      <c r="K6" s="171">
        <v>1727.0993580422</v>
      </c>
      <c r="L6" s="156">
        <v>5.12</v>
      </c>
      <c r="M6" s="156">
        <v>2.2200000000000002</v>
      </c>
      <c r="N6" s="156">
        <v>294.89999999999998</v>
      </c>
      <c r="O6" s="156">
        <v>1289.92</v>
      </c>
      <c r="P6" s="156">
        <v>29.64</v>
      </c>
      <c r="Q6" s="173">
        <v>0</v>
      </c>
      <c r="R6" s="173">
        <v>0</v>
      </c>
      <c r="S6" s="165">
        <f t="shared" ref="S6:S13" si="1">SUM(K6:R6)</f>
        <v>3348.8993580421998</v>
      </c>
      <c r="T6" s="159" t="s">
        <v>99</v>
      </c>
      <c r="U6" s="164">
        <f>J6-S6</f>
        <v>-0.77935804219987403</v>
      </c>
      <c r="V6" s="141" t="s">
        <v>99</v>
      </c>
    </row>
    <row r="7" spans="1:24" ht="18" x14ac:dyDescent="0.2">
      <c r="A7" s="140">
        <v>3</v>
      </c>
      <c r="B7" s="154" t="s">
        <v>66</v>
      </c>
      <c r="C7" s="155">
        <v>1202</v>
      </c>
      <c r="D7" s="171">
        <v>2176.52</v>
      </c>
      <c r="E7" s="156">
        <v>2550.92</v>
      </c>
      <c r="F7" s="156">
        <v>38.69</v>
      </c>
      <c r="G7" s="156">
        <v>13.63</v>
      </c>
      <c r="H7" s="156">
        <v>704.31</v>
      </c>
      <c r="I7" s="173">
        <v>0</v>
      </c>
      <c r="J7" s="165">
        <f t="shared" si="0"/>
        <v>5484.07</v>
      </c>
      <c r="K7" s="171">
        <v>2551.7994238421998</v>
      </c>
      <c r="L7" s="156">
        <v>36.99</v>
      </c>
      <c r="M7" s="156">
        <v>19.260000000000002</v>
      </c>
      <c r="N7" s="156">
        <v>747.49</v>
      </c>
      <c r="O7" s="173">
        <v>2126.7705761578</v>
      </c>
      <c r="P7" s="156">
        <v>1.76</v>
      </c>
      <c r="Q7" s="173">
        <v>0</v>
      </c>
      <c r="R7" s="173">
        <v>0</v>
      </c>
      <c r="S7" s="165">
        <f t="shared" si="1"/>
        <v>5484.07</v>
      </c>
      <c r="T7" s="160">
        <f>J7-S7</f>
        <v>0</v>
      </c>
      <c r="U7" s="157" t="s">
        <v>99</v>
      </c>
      <c r="V7" s="141" t="s">
        <v>99</v>
      </c>
    </row>
    <row r="8" spans="1:24" ht="18" x14ac:dyDescent="0.2">
      <c r="A8" s="140">
        <v>4</v>
      </c>
      <c r="B8" s="154" t="s">
        <v>67</v>
      </c>
      <c r="C8" s="155">
        <v>1301</v>
      </c>
      <c r="D8" s="171">
        <v>1324.83</v>
      </c>
      <c r="E8" s="156">
        <v>1340.96</v>
      </c>
      <c r="F8" s="156">
        <v>2423.12</v>
      </c>
      <c r="G8" s="173">
        <v>0</v>
      </c>
      <c r="H8" s="173">
        <v>0</v>
      </c>
      <c r="I8" s="173">
        <v>0</v>
      </c>
      <c r="J8" s="165">
        <f t="shared" si="0"/>
        <v>5088.91</v>
      </c>
      <c r="K8" s="171">
        <v>1423.3339774421997</v>
      </c>
      <c r="L8" s="156">
        <v>36.799999999999997</v>
      </c>
      <c r="M8" s="156">
        <v>16.43</v>
      </c>
      <c r="N8" s="156">
        <v>695.66</v>
      </c>
      <c r="O8" s="156">
        <v>2085.2660225578002</v>
      </c>
      <c r="P8" s="156">
        <v>15.11</v>
      </c>
      <c r="Q8" s="156">
        <v>816.31</v>
      </c>
      <c r="R8" s="173">
        <v>0</v>
      </c>
      <c r="S8" s="165">
        <f t="shared" si="1"/>
        <v>5088.91</v>
      </c>
      <c r="T8" s="160">
        <f t="shared" ref="T8:T13" si="2">J8-S8</f>
        <v>0</v>
      </c>
      <c r="U8" s="157" t="s">
        <v>99</v>
      </c>
      <c r="V8" s="141" t="s">
        <v>99</v>
      </c>
      <c r="W8" s="200"/>
      <c r="X8" s="200"/>
    </row>
    <row r="9" spans="1:24" ht="18" x14ac:dyDescent="0.2">
      <c r="A9" s="140">
        <v>5</v>
      </c>
      <c r="B9" s="154" t="s">
        <v>68</v>
      </c>
      <c r="C9" s="155">
        <v>1302</v>
      </c>
      <c r="D9" s="171">
        <v>16.087</v>
      </c>
      <c r="E9" s="156" t="s">
        <v>99</v>
      </c>
      <c r="F9" s="156" t="s">
        <v>99</v>
      </c>
      <c r="G9" s="156" t="s">
        <v>99</v>
      </c>
      <c r="H9" s="156" t="s">
        <v>99</v>
      </c>
      <c r="I9" s="156" t="s">
        <v>99</v>
      </c>
      <c r="J9" s="165">
        <f t="shared" si="0"/>
        <v>16.087</v>
      </c>
      <c r="K9" s="171">
        <v>11.776233642199999</v>
      </c>
      <c r="L9" s="156" t="s">
        <v>99</v>
      </c>
      <c r="M9" s="156" t="s">
        <v>99</v>
      </c>
      <c r="N9" s="173">
        <v>0</v>
      </c>
      <c r="O9" s="156">
        <v>2.636236794133461</v>
      </c>
      <c r="P9" s="156">
        <v>1.6745295636665387</v>
      </c>
      <c r="Q9" s="156" t="s">
        <v>99</v>
      </c>
      <c r="R9" s="156" t="s">
        <v>99</v>
      </c>
      <c r="S9" s="168">
        <f t="shared" si="1"/>
        <v>16.087</v>
      </c>
      <c r="T9" s="161">
        <f t="shared" si="2"/>
        <v>0</v>
      </c>
      <c r="U9" s="157" t="s">
        <v>99</v>
      </c>
      <c r="V9" s="141" t="s">
        <v>99</v>
      </c>
      <c r="X9" s="200"/>
    </row>
    <row r="10" spans="1:24" ht="18" x14ac:dyDescent="0.2">
      <c r="A10" s="140">
        <v>6</v>
      </c>
      <c r="B10" s="154" t="s">
        <v>69</v>
      </c>
      <c r="C10" s="155">
        <v>1310</v>
      </c>
      <c r="D10" s="171">
        <v>404.827</v>
      </c>
      <c r="E10" s="156" t="s">
        <v>99</v>
      </c>
      <c r="F10" s="156" t="s">
        <v>99</v>
      </c>
      <c r="G10" s="156" t="s">
        <v>99</v>
      </c>
      <c r="H10" s="156" t="s">
        <v>99</v>
      </c>
      <c r="I10" s="156" t="s">
        <v>99</v>
      </c>
      <c r="J10" s="165">
        <f t="shared" si="0"/>
        <v>404.827</v>
      </c>
      <c r="K10" s="171">
        <v>202.2978294422</v>
      </c>
      <c r="L10" s="156" t="s">
        <v>99</v>
      </c>
      <c r="M10" s="156" t="s">
        <v>99</v>
      </c>
      <c r="N10" s="156">
        <v>5.77</v>
      </c>
      <c r="O10" s="173">
        <v>196.75917055779999</v>
      </c>
      <c r="P10" s="173">
        <v>0</v>
      </c>
      <c r="Q10" s="173">
        <v>0</v>
      </c>
      <c r="R10" s="156" t="s">
        <v>99</v>
      </c>
      <c r="S10" s="168">
        <f t="shared" si="1"/>
        <v>404.827</v>
      </c>
      <c r="T10" s="161">
        <f t="shared" si="2"/>
        <v>0</v>
      </c>
      <c r="U10" s="157" t="s">
        <v>99</v>
      </c>
      <c r="V10" s="141" t="s">
        <v>99</v>
      </c>
    </row>
    <row r="11" spans="1:24" ht="18" x14ac:dyDescent="0.2">
      <c r="A11" s="140">
        <v>7</v>
      </c>
      <c r="B11" s="154" t="s">
        <v>70</v>
      </c>
      <c r="C11" s="155">
        <v>1311</v>
      </c>
      <c r="D11" s="171">
        <v>120.033</v>
      </c>
      <c r="E11" s="156" t="s">
        <v>99</v>
      </c>
      <c r="F11" s="156" t="s">
        <v>99</v>
      </c>
      <c r="G11" s="156" t="s">
        <v>99</v>
      </c>
      <c r="H11" s="156" t="s">
        <v>99</v>
      </c>
      <c r="I11" s="156" t="s">
        <v>99</v>
      </c>
      <c r="J11" s="165">
        <f t="shared" si="0"/>
        <v>120.033</v>
      </c>
      <c r="K11" s="171">
        <v>95.524142092200009</v>
      </c>
      <c r="L11" s="156" t="s">
        <v>99</v>
      </c>
      <c r="M11" s="156" t="s">
        <v>99</v>
      </c>
      <c r="N11" s="156">
        <v>2.8841999999999999</v>
      </c>
      <c r="O11" s="173">
        <v>21.624657907800007</v>
      </c>
      <c r="P11" s="173">
        <v>0</v>
      </c>
      <c r="Q11" s="156" t="s">
        <v>99</v>
      </c>
      <c r="R11" s="156" t="s">
        <v>99</v>
      </c>
      <c r="S11" s="168">
        <f t="shared" si="1"/>
        <v>120.03300000000002</v>
      </c>
      <c r="T11" s="161">
        <f t="shared" si="2"/>
        <v>0</v>
      </c>
      <c r="U11" s="157" t="s">
        <v>99</v>
      </c>
      <c r="V11" s="141" t="s">
        <v>99</v>
      </c>
    </row>
    <row r="12" spans="1:24" ht="18" x14ac:dyDescent="0.2">
      <c r="A12" s="140">
        <v>8</v>
      </c>
      <c r="B12" s="154" t="s">
        <v>71</v>
      </c>
      <c r="C12" s="155">
        <v>1401</v>
      </c>
      <c r="D12" s="171">
        <v>1911.64</v>
      </c>
      <c r="E12" s="156">
        <v>1136.6600000000001</v>
      </c>
      <c r="F12" s="156">
        <v>90.98</v>
      </c>
      <c r="G12" s="173">
        <v>0</v>
      </c>
      <c r="H12" s="173">
        <v>112</v>
      </c>
      <c r="I12" s="173">
        <v>0</v>
      </c>
      <c r="J12" s="165">
        <f t="shared" si="0"/>
        <v>3251.28</v>
      </c>
      <c r="K12" s="171">
        <v>1578.6888900622</v>
      </c>
      <c r="L12" s="156">
        <v>33.409999999999997</v>
      </c>
      <c r="M12" s="156">
        <v>10.89</v>
      </c>
      <c r="N12" s="156">
        <v>197.91</v>
      </c>
      <c r="O12" s="156">
        <v>1421.7811099378002</v>
      </c>
      <c r="P12" s="156">
        <v>8.6</v>
      </c>
      <c r="Q12" s="173">
        <v>0</v>
      </c>
      <c r="R12" s="173">
        <v>0</v>
      </c>
      <c r="S12" s="165">
        <f t="shared" si="1"/>
        <v>3251.28</v>
      </c>
      <c r="T12" s="160">
        <f t="shared" si="2"/>
        <v>0</v>
      </c>
      <c r="U12" s="157" t="s">
        <v>99</v>
      </c>
      <c r="V12" s="141" t="s">
        <v>99</v>
      </c>
      <c r="X12" s="200"/>
    </row>
    <row r="13" spans="1:24" ht="18.75" thickBot="1" x14ac:dyDescent="0.25">
      <c r="A13" s="142">
        <v>9</v>
      </c>
      <c r="B13" s="143" t="s">
        <v>72</v>
      </c>
      <c r="C13" s="144">
        <v>1402</v>
      </c>
      <c r="D13" s="172">
        <v>17.61</v>
      </c>
      <c r="E13" s="145" t="s">
        <v>99</v>
      </c>
      <c r="F13" s="145" t="s">
        <v>99</v>
      </c>
      <c r="G13" s="145" t="s">
        <v>99</v>
      </c>
      <c r="H13" s="145" t="s">
        <v>99</v>
      </c>
      <c r="I13" s="145" t="s">
        <v>99</v>
      </c>
      <c r="J13" s="167">
        <f t="shared" si="0"/>
        <v>17.61</v>
      </c>
      <c r="K13" s="172">
        <v>10.031483942199998</v>
      </c>
      <c r="L13" s="145" t="s">
        <v>99</v>
      </c>
      <c r="M13" s="145" t="s">
        <v>99</v>
      </c>
      <c r="N13" s="180">
        <v>0</v>
      </c>
      <c r="O13" s="145">
        <v>5.7750933550182957</v>
      </c>
      <c r="P13" s="145">
        <v>1.8034227027817051</v>
      </c>
      <c r="Q13" s="145" t="s">
        <v>99</v>
      </c>
      <c r="R13" s="145" t="s">
        <v>99</v>
      </c>
      <c r="S13" s="169">
        <f t="shared" si="1"/>
        <v>17.61</v>
      </c>
      <c r="T13" s="202">
        <f t="shared" si="2"/>
        <v>0</v>
      </c>
      <c r="U13" s="146" t="s">
        <v>99</v>
      </c>
      <c r="V13" s="147" t="s">
        <v>99</v>
      </c>
    </row>
  </sheetData>
  <mergeCells count="17">
    <mergeCell ref="Q3:R3"/>
    <mergeCell ref="A1:V1"/>
    <mergeCell ref="K3:N3"/>
    <mergeCell ref="J3:J4"/>
    <mergeCell ref="G3:G4"/>
    <mergeCell ref="F3:F4"/>
    <mergeCell ref="D3:E3"/>
    <mergeCell ref="V2:V4"/>
    <mergeCell ref="T2:U3"/>
    <mergeCell ref="K2:S2"/>
    <mergeCell ref="D2:J2"/>
    <mergeCell ref="B2:C3"/>
    <mergeCell ref="A2:A4"/>
    <mergeCell ref="S3:S4"/>
    <mergeCell ref="P3:P4"/>
    <mergeCell ref="O3:O4"/>
    <mergeCell ref="H3:I3"/>
  </mergeCells>
  <pageMargins left="0.7" right="0.7" top="0.75" bottom="0.75" header="0.3" footer="0.3"/>
  <pageSetup paperSize="9" scale="75" orientation="landscape" r:id="rId1"/>
  <ignoredErrors>
    <ignoredError sqref="J6:J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M6" sqref="M6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مصرف</vt:lpstr>
      <vt:lpstr>تخلیه و برداشت</vt:lpstr>
      <vt:lpstr>بیلان هیدروکلیماتولوژی</vt:lpstr>
      <vt:lpstr>بیلان آب زیرزمینی</vt:lpstr>
      <vt:lpstr>بیلان عمومی </vt:lpstr>
      <vt:lpstr>Sheet1</vt:lpstr>
      <vt:lpstr>'بیلان عمومی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naghavi-h  دفتر مطالعات پايه منابع آب</dc:creator>
  <cp:lastModifiedBy>یوسفی ملک رودی راضیه</cp:lastModifiedBy>
  <cp:lastPrinted>2016-07-04T06:24:40Z</cp:lastPrinted>
  <dcterms:created xsi:type="dcterms:W3CDTF">2015-06-24T06:12:37Z</dcterms:created>
  <dcterms:modified xsi:type="dcterms:W3CDTF">2016-09-27T04:52:43Z</dcterms:modified>
</cp:coreProperties>
</file>